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9.2\skposlovi\stanka.mladenovic\backup140409\My Documents\NOVI MANDAT 2016\SEDNICE SKUPSTINE\VIII SEDNICA SKUPSTINE\АКТА\"/>
    </mc:Choice>
  </mc:AlternateContent>
  <bookViews>
    <workbookView xWindow="0" yWindow="0" windowWidth="24000" windowHeight="9510" activeTab="2"/>
  </bookViews>
  <sheets>
    <sheet name="opsti i poseban deo" sheetId="1" r:id="rId1"/>
    <sheet name="programski deo" sheetId="12" r:id="rId2"/>
    <sheet name="Obrazlozenje" sheetId="14" r:id="rId3"/>
  </sheets>
  <calcPr calcId="162913"/>
</workbook>
</file>

<file path=xl/calcChain.xml><?xml version="1.0" encoding="utf-8"?>
<calcChain xmlns="http://schemas.openxmlformats.org/spreadsheetml/2006/main">
  <c r="O132" i="12" l="1"/>
  <c r="N132" i="12"/>
  <c r="P132" i="12" s="1"/>
  <c r="F24" i="1" l="1"/>
  <c r="F28" i="1" s="1"/>
  <c r="F19" i="1"/>
  <c r="M453" i="12"/>
  <c r="M452" i="12"/>
  <c r="M449" i="12"/>
  <c r="M448" i="12"/>
  <c r="M407" i="12"/>
  <c r="M305" i="12"/>
  <c r="M304" i="12"/>
  <c r="M301" i="12"/>
  <c r="M293" i="12"/>
  <c r="M292" i="12"/>
  <c r="M289" i="12"/>
  <c r="M271" i="12"/>
  <c r="M270" i="12"/>
  <c r="M267" i="12"/>
  <c r="M249" i="12"/>
  <c r="M248" i="12"/>
  <c r="M243" i="12"/>
  <c r="M244" i="12"/>
  <c r="M245" i="12"/>
  <c r="M242" i="12"/>
  <c r="L227" i="12"/>
  <c r="M224" i="12"/>
  <c r="M214" i="12"/>
  <c r="M206" i="12"/>
  <c r="M205" i="12"/>
  <c r="M202" i="12"/>
  <c r="M199" i="12"/>
  <c r="M190" i="12"/>
  <c r="M189" i="12"/>
  <c r="M186" i="12"/>
  <c r="M174" i="12"/>
  <c r="M166" i="12"/>
  <c r="M165" i="12"/>
  <c r="M162" i="12"/>
  <c r="M161" i="12"/>
  <c r="M132" i="12"/>
  <c r="M133" i="12"/>
  <c r="M131" i="12"/>
  <c r="M122" i="12"/>
  <c r="M124" i="12"/>
  <c r="M125" i="12"/>
  <c r="M126" i="12"/>
  <c r="M127" i="12"/>
  <c r="M121" i="12"/>
  <c r="M119" i="12"/>
  <c r="M108" i="12"/>
  <c r="M105" i="12"/>
  <c r="M94" i="12"/>
  <c r="J50" i="12"/>
  <c r="J54" i="12"/>
  <c r="J114" i="12"/>
  <c r="J122" i="12"/>
  <c r="J118" i="12"/>
  <c r="J242" i="12"/>
  <c r="J362" i="12"/>
  <c r="J382" i="12"/>
  <c r="J418" i="12"/>
  <c r="J438" i="12"/>
  <c r="J490" i="12"/>
  <c r="J494" i="12"/>
  <c r="J514" i="12"/>
  <c r="J51" i="12"/>
  <c r="J52" i="12"/>
  <c r="J53" i="12"/>
  <c r="J55" i="12"/>
  <c r="J72" i="12"/>
  <c r="J73" i="12"/>
  <c r="J75" i="12"/>
  <c r="J76" i="12"/>
  <c r="J77" i="12"/>
  <c r="J105" i="12"/>
  <c r="J112" i="12"/>
  <c r="J113" i="12"/>
  <c r="J115" i="12"/>
  <c r="J116" i="12"/>
  <c r="J117" i="12"/>
  <c r="J119" i="12"/>
  <c r="J121" i="12"/>
  <c r="J123" i="12"/>
  <c r="J124" i="12"/>
  <c r="J125" i="12"/>
  <c r="J127" i="12"/>
  <c r="J128" i="12"/>
  <c r="J143" i="12"/>
  <c r="J144" i="12"/>
  <c r="J152" i="12"/>
  <c r="J153" i="12"/>
  <c r="J161" i="12"/>
  <c r="J199" i="12"/>
  <c r="J200" i="12"/>
  <c r="J201" i="12"/>
  <c r="J243" i="12"/>
  <c r="J257" i="12"/>
  <c r="J279" i="12"/>
  <c r="J289" i="12"/>
  <c r="J313" i="12"/>
  <c r="J323" i="12"/>
  <c r="J324" i="12"/>
  <c r="J325" i="12"/>
  <c r="J335" i="12"/>
  <c r="J345" i="12"/>
  <c r="J372" i="12"/>
  <c r="J397" i="12"/>
  <c r="J407" i="12"/>
  <c r="J417" i="12"/>
  <c r="J428" i="12"/>
  <c r="J468" i="12"/>
  <c r="J469" i="12"/>
  <c r="J489" i="12"/>
  <c r="J491" i="12"/>
  <c r="J492" i="12"/>
  <c r="J493" i="12"/>
  <c r="J495" i="12"/>
  <c r="J496" i="12"/>
  <c r="J512" i="12"/>
  <c r="J513" i="12"/>
  <c r="J515" i="12"/>
  <c r="J516" i="12"/>
  <c r="J517" i="12"/>
  <c r="J33" i="12"/>
  <c r="J32" i="12"/>
  <c r="J18" i="12"/>
  <c r="J19" i="12"/>
  <c r="J20" i="12"/>
  <c r="J21" i="12"/>
  <c r="J22" i="12"/>
  <c r="J23" i="12"/>
  <c r="J17" i="12"/>
  <c r="L177" i="12"/>
  <c r="K177" i="12"/>
  <c r="K181" i="12" s="1"/>
  <c r="L169" i="12"/>
  <c r="K169" i="12"/>
  <c r="N169" i="12" s="1"/>
  <c r="O165" i="12"/>
  <c r="N165" i="12"/>
  <c r="L139" i="12"/>
  <c r="L520" i="12"/>
  <c r="L523" i="12" s="1"/>
  <c r="L524" i="12" s="1"/>
  <c r="L527" i="12" s="1"/>
  <c r="K520" i="12"/>
  <c r="K523" i="12" s="1"/>
  <c r="K524" i="12" s="1"/>
  <c r="K527" i="12" s="1"/>
  <c r="I519" i="12"/>
  <c r="J519" i="12" s="1"/>
  <c r="H519" i="12"/>
  <c r="H522" i="12" s="1"/>
  <c r="H524" i="12" s="1"/>
  <c r="H526" i="12" s="1"/>
  <c r="N513" i="12"/>
  <c r="O513" i="12"/>
  <c r="N514" i="12"/>
  <c r="O514" i="12"/>
  <c r="N515" i="12"/>
  <c r="O515" i="12"/>
  <c r="N516" i="12"/>
  <c r="O516" i="12"/>
  <c r="N517" i="12"/>
  <c r="O517" i="12"/>
  <c r="O512" i="12"/>
  <c r="P512" i="12" s="1"/>
  <c r="N512" i="12"/>
  <c r="L502" i="12"/>
  <c r="O499" i="12"/>
  <c r="O502" i="12" s="1"/>
  <c r="L499" i="12"/>
  <c r="K499" i="12"/>
  <c r="N499" i="12" s="1"/>
  <c r="N502" i="12" s="1"/>
  <c r="O498" i="12"/>
  <c r="O490" i="12"/>
  <c r="O491" i="12"/>
  <c r="O492" i="12"/>
  <c r="O493" i="12"/>
  <c r="O494" i="12"/>
  <c r="O495" i="12"/>
  <c r="O496" i="12"/>
  <c r="O489" i="12"/>
  <c r="N490" i="12"/>
  <c r="N491" i="12"/>
  <c r="N492" i="12"/>
  <c r="N493" i="12"/>
  <c r="N494" i="12"/>
  <c r="N495" i="12"/>
  <c r="N496" i="12"/>
  <c r="N489" i="12"/>
  <c r="I498" i="12"/>
  <c r="H498" i="12"/>
  <c r="N498" i="12" s="1"/>
  <c r="N501" i="12" s="1"/>
  <c r="O476" i="12"/>
  <c r="L472" i="12"/>
  <c r="O472" i="12" s="1"/>
  <c r="K472" i="12"/>
  <c r="K475" i="12" s="1"/>
  <c r="K476" i="12" s="1"/>
  <c r="I471" i="12"/>
  <c r="O471" i="12" s="1"/>
  <c r="H471" i="12"/>
  <c r="H474" i="12" s="1"/>
  <c r="H476" i="12" s="1"/>
  <c r="O469" i="12"/>
  <c r="N469" i="12"/>
  <c r="O468" i="12"/>
  <c r="N468" i="12"/>
  <c r="L457" i="12"/>
  <c r="L456" i="12"/>
  <c r="K457" i="12"/>
  <c r="K456" i="12"/>
  <c r="K461" i="12" s="1"/>
  <c r="O453" i="12"/>
  <c r="N453" i="12"/>
  <c r="N457" i="12" s="1"/>
  <c r="O452" i="12"/>
  <c r="N452" i="12"/>
  <c r="N456" i="12" s="1"/>
  <c r="I451" i="12"/>
  <c r="I455" i="12" s="1"/>
  <c r="H451" i="12"/>
  <c r="H455" i="12" s="1"/>
  <c r="H458" i="12" s="1"/>
  <c r="O449" i="12"/>
  <c r="N449" i="12"/>
  <c r="O448" i="12"/>
  <c r="N448" i="12"/>
  <c r="L441" i="12"/>
  <c r="K441" i="12"/>
  <c r="L444" i="12"/>
  <c r="O444" i="12" s="1"/>
  <c r="K444" i="12"/>
  <c r="N444" i="12" s="1"/>
  <c r="I440" i="12"/>
  <c r="H440" i="12"/>
  <c r="H443" i="12" s="1"/>
  <c r="O438" i="12"/>
  <c r="N438" i="12"/>
  <c r="L431" i="12"/>
  <c r="O431" i="12" s="1"/>
  <c r="O434" i="12" s="1"/>
  <c r="K431" i="12"/>
  <c r="N431" i="12" s="1"/>
  <c r="N434" i="12" s="1"/>
  <c r="I430" i="12"/>
  <c r="H430" i="12"/>
  <c r="N430" i="12" s="1"/>
  <c r="N433" i="12" s="1"/>
  <c r="N435" i="12" s="1"/>
  <c r="O428" i="12"/>
  <c r="N428" i="12"/>
  <c r="L421" i="12"/>
  <c r="L424" i="12" s="1"/>
  <c r="L425" i="12" s="1"/>
  <c r="K421" i="12"/>
  <c r="K424" i="12" s="1"/>
  <c r="K425" i="12" s="1"/>
  <c r="I420" i="12"/>
  <c r="H420" i="12"/>
  <c r="H423" i="12" s="1"/>
  <c r="H425" i="12" s="1"/>
  <c r="O418" i="12"/>
  <c r="N418" i="12"/>
  <c r="O417" i="12"/>
  <c r="N417" i="12"/>
  <c r="L410" i="12"/>
  <c r="K410" i="12"/>
  <c r="K413" i="12" s="1"/>
  <c r="K414" i="12" s="1"/>
  <c r="I409" i="12"/>
  <c r="H409" i="12"/>
  <c r="H412" i="12" s="1"/>
  <c r="H414" i="12" s="1"/>
  <c r="O407" i="12"/>
  <c r="N407" i="12"/>
  <c r="O397" i="12"/>
  <c r="N397" i="12"/>
  <c r="L400" i="12"/>
  <c r="O400" i="12" s="1"/>
  <c r="O403" i="12" s="1"/>
  <c r="K400" i="12"/>
  <c r="N400" i="12" s="1"/>
  <c r="N403" i="12" s="1"/>
  <c r="I399" i="12"/>
  <c r="H399" i="12"/>
  <c r="N399" i="12" s="1"/>
  <c r="N402" i="12" s="1"/>
  <c r="N404" i="12" s="1"/>
  <c r="L385" i="12"/>
  <c r="L388" i="12" s="1"/>
  <c r="L389" i="12" s="1"/>
  <c r="K385" i="12"/>
  <c r="K388" i="12" s="1"/>
  <c r="K389" i="12" s="1"/>
  <c r="I384" i="12"/>
  <c r="H384" i="12"/>
  <c r="H387" i="12" s="1"/>
  <c r="H389" i="12" s="1"/>
  <c r="O382" i="12"/>
  <c r="N382" i="12"/>
  <c r="L375" i="12"/>
  <c r="L378" i="12" s="1"/>
  <c r="L379" i="12" s="1"/>
  <c r="K375" i="12"/>
  <c r="K378" i="12" s="1"/>
  <c r="K379" i="12" s="1"/>
  <c r="I374" i="12"/>
  <c r="H374" i="12"/>
  <c r="H377" i="12" s="1"/>
  <c r="H379" i="12" s="1"/>
  <c r="O372" i="12"/>
  <c r="N372" i="12"/>
  <c r="L365" i="12"/>
  <c r="O365" i="12" s="1"/>
  <c r="O368" i="12" s="1"/>
  <c r="K365" i="12"/>
  <c r="N365" i="12" s="1"/>
  <c r="N368" i="12" s="1"/>
  <c r="I364" i="12"/>
  <c r="H364" i="12"/>
  <c r="H367" i="12" s="1"/>
  <c r="H369" i="12" s="1"/>
  <c r="O362" i="12"/>
  <c r="N362" i="12"/>
  <c r="L351" i="12"/>
  <c r="O351" i="12" s="1"/>
  <c r="I347" i="12"/>
  <c r="H347" i="12"/>
  <c r="H350" i="12" s="1"/>
  <c r="H352" i="12" s="1"/>
  <c r="O345" i="12"/>
  <c r="P345" i="12" s="1"/>
  <c r="N345" i="12"/>
  <c r="L338" i="12"/>
  <c r="O338" i="12" s="1"/>
  <c r="O341" i="12" s="1"/>
  <c r="K338" i="12"/>
  <c r="N338" i="12" s="1"/>
  <c r="N341" i="12" s="1"/>
  <c r="I337" i="12"/>
  <c r="H337" i="12"/>
  <c r="H340" i="12" s="1"/>
  <c r="H342" i="12" s="1"/>
  <c r="N335" i="12"/>
  <c r="O335" i="12"/>
  <c r="L328" i="12"/>
  <c r="L331" i="12" s="1"/>
  <c r="L332" i="12" s="1"/>
  <c r="I327" i="12"/>
  <c r="H327" i="12"/>
  <c r="N327" i="12" s="1"/>
  <c r="N330" i="12" s="1"/>
  <c r="O325" i="12"/>
  <c r="N325" i="12"/>
  <c r="O324" i="12"/>
  <c r="N324" i="12"/>
  <c r="O323" i="12"/>
  <c r="N323" i="12"/>
  <c r="L316" i="12"/>
  <c r="L319" i="12" s="1"/>
  <c r="L320" i="12" s="1"/>
  <c r="K316" i="12"/>
  <c r="K319" i="12" s="1"/>
  <c r="I315" i="12"/>
  <c r="H315" i="12"/>
  <c r="O313" i="12"/>
  <c r="N313" i="12"/>
  <c r="L309" i="12"/>
  <c r="L308" i="12"/>
  <c r="K309" i="12"/>
  <c r="K308" i="12"/>
  <c r="N301" i="12"/>
  <c r="O301" i="12"/>
  <c r="P301" i="12" s="1"/>
  <c r="O305" i="12"/>
  <c r="O304" i="12"/>
  <c r="O308" i="12" s="1"/>
  <c r="P308" i="12" s="1"/>
  <c r="N304" i="12"/>
  <c r="N308" i="12" s="1"/>
  <c r="I303" i="12"/>
  <c r="O303" i="12" s="1"/>
  <c r="O307" i="12" s="1"/>
  <c r="L296" i="12"/>
  <c r="L297" i="12"/>
  <c r="M297" i="12" s="1"/>
  <c r="K297" i="12"/>
  <c r="K296" i="12"/>
  <c r="O293" i="12"/>
  <c r="N293" i="12"/>
  <c r="N297" i="12" s="1"/>
  <c r="O292" i="12"/>
  <c r="N292" i="12"/>
  <c r="N296" i="12" s="1"/>
  <c r="I291" i="12"/>
  <c r="H291" i="12"/>
  <c r="H295" i="12" s="1"/>
  <c r="H298" i="12" s="1"/>
  <c r="O289" i="12"/>
  <c r="N289" i="12"/>
  <c r="L282" i="12"/>
  <c r="L285" i="12" s="1"/>
  <c r="L286" i="12" s="1"/>
  <c r="K282" i="12"/>
  <c r="I281" i="12"/>
  <c r="H281" i="12"/>
  <c r="O279" i="12"/>
  <c r="N279" i="12"/>
  <c r="L275" i="12"/>
  <c r="K275" i="12"/>
  <c r="N275" i="12" s="1"/>
  <c r="L274" i="12"/>
  <c r="K274" i="12"/>
  <c r="N274" i="12" s="1"/>
  <c r="O271" i="12"/>
  <c r="N271" i="12"/>
  <c r="O270" i="12"/>
  <c r="N270" i="12"/>
  <c r="O267" i="12"/>
  <c r="N267" i="12"/>
  <c r="I269" i="12"/>
  <c r="O269" i="12" s="1"/>
  <c r="O257" i="12"/>
  <c r="P257" i="12" s="1"/>
  <c r="N257" i="12"/>
  <c r="L260" i="12"/>
  <c r="L263" i="12" s="1"/>
  <c r="I259" i="12"/>
  <c r="L253" i="12"/>
  <c r="L252" i="12"/>
  <c r="K252" i="12"/>
  <c r="O249" i="12"/>
  <c r="N249" i="12"/>
  <c r="O248" i="12"/>
  <c r="N248" i="12"/>
  <c r="I247" i="12"/>
  <c r="N243" i="12"/>
  <c r="O243" i="12"/>
  <c r="N244" i="12"/>
  <c r="O244" i="12"/>
  <c r="N245" i="12"/>
  <c r="O245" i="12"/>
  <c r="O242" i="12"/>
  <c r="P242" i="12" s="1"/>
  <c r="N242" i="12"/>
  <c r="L134" i="12"/>
  <c r="K139" i="12"/>
  <c r="K137" i="12"/>
  <c r="K234" i="12" s="1"/>
  <c r="N234" i="12" s="1"/>
  <c r="K134" i="12"/>
  <c r="O108" i="12"/>
  <c r="P108" i="12" s="1"/>
  <c r="N108" i="12"/>
  <c r="L109" i="12"/>
  <c r="K109" i="12"/>
  <c r="O227" i="12"/>
  <c r="O224" i="12"/>
  <c r="N224" i="12"/>
  <c r="I226" i="12"/>
  <c r="O226" i="12" s="1"/>
  <c r="O229" i="12" s="1"/>
  <c r="I216" i="12"/>
  <c r="I219" i="12" s="1"/>
  <c r="O219" i="12" s="1"/>
  <c r="L217" i="12"/>
  <c r="O216" i="12"/>
  <c r="O214" i="12"/>
  <c r="H204" i="12"/>
  <c r="I204" i="12"/>
  <c r="L209" i="12"/>
  <c r="L210" i="12"/>
  <c r="K209" i="12"/>
  <c r="N209" i="12" s="1"/>
  <c r="O205" i="12"/>
  <c r="N205" i="12"/>
  <c r="O206" i="12"/>
  <c r="O199" i="12"/>
  <c r="O200" i="12"/>
  <c r="O201" i="12"/>
  <c r="O202" i="12"/>
  <c r="N199" i="12"/>
  <c r="N200" i="12"/>
  <c r="N201" i="12"/>
  <c r="N202" i="12"/>
  <c r="O198" i="12"/>
  <c r="P198" i="12" s="1"/>
  <c r="N198" i="12"/>
  <c r="O190" i="12"/>
  <c r="N189" i="12"/>
  <c r="L194" i="12"/>
  <c r="L193" i="12"/>
  <c r="K194" i="12"/>
  <c r="K193" i="12"/>
  <c r="O194" i="12"/>
  <c r="N193" i="12"/>
  <c r="I188" i="12"/>
  <c r="O186" i="12"/>
  <c r="N186" i="12"/>
  <c r="I176" i="12"/>
  <c r="I180" i="12" s="1"/>
  <c r="O178" i="12"/>
  <c r="O174" i="12"/>
  <c r="N174" i="12"/>
  <c r="N178" i="12"/>
  <c r="H176" i="12"/>
  <c r="N176" i="12" s="1"/>
  <c r="O166" i="12"/>
  <c r="I164" i="12"/>
  <c r="O162" i="12"/>
  <c r="O161" i="12"/>
  <c r="N162" i="12"/>
  <c r="N161" i="12"/>
  <c r="L155" i="12"/>
  <c r="L157" i="12" s="1"/>
  <c r="L158" i="12" s="1"/>
  <c r="K155" i="12"/>
  <c r="K157" i="12" s="1"/>
  <c r="K158" i="12" s="1"/>
  <c r="I155" i="12"/>
  <c r="H155" i="12"/>
  <c r="H157" i="12" s="1"/>
  <c r="O153" i="12"/>
  <c r="N153" i="12"/>
  <c r="O152" i="12"/>
  <c r="N152" i="12"/>
  <c r="N155" i="12" s="1"/>
  <c r="N157" i="12" s="1"/>
  <c r="N158" i="12" s="1"/>
  <c r="L146" i="12"/>
  <c r="L148" i="12" s="1"/>
  <c r="L149" i="12" s="1"/>
  <c r="K146" i="12"/>
  <c r="K148" i="12" s="1"/>
  <c r="K149" i="12" s="1"/>
  <c r="I146" i="12"/>
  <c r="O144" i="12"/>
  <c r="O143" i="12"/>
  <c r="L137" i="12"/>
  <c r="I130" i="12"/>
  <c r="O133" i="12"/>
  <c r="O131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12" i="12"/>
  <c r="O105" i="12"/>
  <c r="I107" i="12"/>
  <c r="L96" i="12"/>
  <c r="I96" i="12"/>
  <c r="O95" i="12"/>
  <c r="O94" i="12"/>
  <c r="O76" i="12"/>
  <c r="I79" i="12"/>
  <c r="O73" i="12"/>
  <c r="O74" i="12"/>
  <c r="O75" i="12"/>
  <c r="O77" i="12"/>
  <c r="O78" i="12"/>
  <c r="O79" i="12"/>
  <c r="O72" i="12"/>
  <c r="I57" i="12"/>
  <c r="O51" i="12"/>
  <c r="O52" i="12"/>
  <c r="O53" i="12"/>
  <c r="O54" i="12"/>
  <c r="O55" i="12"/>
  <c r="O56" i="12"/>
  <c r="O50" i="12"/>
  <c r="K35" i="12"/>
  <c r="K38" i="12" s="1"/>
  <c r="K39" i="12" s="1"/>
  <c r="I35" i="12"/>
  <c r="H35" i="12"/>
  <c r="H38" i="12" s="1"/>
  <c r="H39" i="12" s="1"/>
  <c r="O33" i="12"/>
  <c r="N33" i="12"/>
  <c r="O32" i="12"/>
  <c r="N32" i="12"/>
  <c r="I25" i="12"/>
  <c r="O18" i="12"/>
  <c r="O19" i="12"/>
  <c r="O20" i="12"/>
  <c r="O21" i="12"/>
  <c r="O22" i="12"/>
  <c r="O23" i="12"/>
  <c r="O25" i="12"/>
  <c r="O17" i="12"/>
  <c r="N17" i="12"/>
  <c r="I60" i="12" l="1"/>
  <c r="I82" i="12"/>
  <c r="I109" i="12"/>
  <c r="O137" i="12"/>
  <c r="M137" i="12"/>
  <c r="L531" i="12"/>
  <c r="P161" i="12"/>
  <c r="I168" i="12"/>
  <c r="O189" i="12"/>
  <c r="P189" i="12" s="1"/>
  <c r="M194" i="12"/>
  <c r="P201" i="12"/>
  <c r="P199" i="12"/>
  <c r="O209" i="12"/>
  <c r="P209" i="12" s="1"/>
  <c r="M209" i="12"/>
  <c r="O230" i="12"/>
  <c r="M109" i="12"/>
  <c r="L138" i="12"/>
  <c r="N252" i="12"/>
  <c r="K355" i="12"/>
  <c r="O253" i="12"/>
  <c r="L357" i="12"/>
  <c r="N356" i="12"/>
  <c r="K356" i="12"/>
  <c r="L356" i="12"/>
  <c r="M308" i="12"/>
  <c r="I340" i="12"/>
  <c r="J337" i="12"/>
  <c r="I350" i="12"/>
  <c r="J350" i="12" s="1"/>
  <c r="J347" i="12"/>
  <c r="L461" i="12"/>
  <c r="M461" i="12" s="1"/>
  <c r="M456" i="12"/>
  <c r="L506" i="12"/>
  <c r="L503" i="12"/>
  <c r="H528" i="12"/>
  <c r="N526" i="12"/>
  <c r="N528" i="12" s="1"/>
  <c r="N527" i="12"/>
  <c r="K528" i="12"/>
  <c r="M139" i="12"/>
  <c r="P17" i="12"/>
  <c r="I28" i="12"/>
  <c r="P32" i="12"/>
  <c r="P33" i="12"/>
  <c r="I38" i="12"/>
  <c r="J38" i="12" s="1"/>
  <c r="J35" i="12"/>
  <c r="L99" i="12"/>
  <c r="I148" i="12"/>
  <c r="O155" i="12"/>
  <c r="P152" i="12"/>
  <c r="P153" i="12"/>
  <c r="I157" i="12"/>
  <c r="J157" i="12" s="1"/>
  <c r="J155" i="12"/>
  <c r="P162" i="12"/>
  <c r="P174" i="12"/>
  <c r="P186" i="12"/>
  <c r="O193" i="12"/>
  <c r="P193" i="12" s="1"/>
  <c r="M193" i="12"/>
  <c r="P202" i="12"/>
  <c r="P200" i="12"/>
  <c r="P205" i="12"/>
  <c r="O210" i="12"/>
  <c r="O204" i="12"/>
  <c r="J204" i="12"/>
  <c r="L220" i="12"/>
  <c r="P224" i="12"/>
  <c r="K140" i="12"/>
  <c r="K138" i="12"/>
  <c r="O139" i="12"/>
  <c r="M134" i="12"/>
  <c r="P245" i="12"/>
  <c r="P244" i="12"/>
  <c r="P243" i="12"/>
  <c r="I251" i="12"/>
  <c r="P248" i="12"/>
  <c r="P249" i="12"/>
  <c r="O252" i="12"/>
  <c r="P252" i="12" s="1"/>
  <c r="M252" i="12"/>
  <c r="L355" i="12"/>
  <c r="I262" i="12"/>
  <c r="P267" i="12"/>
  <c r="P270" i="12"/>
  <c r="P271" i="12"/>
  <c r="O274" i="12"/>
  <c r="M274" i="12"/>
  <c r="O275" i="12"/>
  <c r="P275" i="12" s="1"/>
  <c r="M275" i="12"/>
  <c r="P279" i="12"/>
  <c r="O281" i="12"/>
  <c r="J281" i="12"/>
  <c r="P289" i="12"/>
  <c r="I295" i="12"/>
  <c r="J291" i="12"/>
  <c r="O296" i="12"/>
  <c r="P296" i="12" s="1"/>
  <c r="P292" i="12"/>
  <c r="O297" i="12"/>
  <c r="P297" i="12" s="1"/>
  <c r="P293" i="12"/>
  <c r="M296" i="12"/>
  <c r="O309" i="12"/>
  <c r="M309" i="12"/>
  <c r="P313" i="12"/>
  <c r="O315" i="12"/>
  <c r="J315" i="12"/>
  <c r="P323" i="12"/>
  <c r="P324" i="12"/>
  <c r="P325" i="12"/>
  <c r="O327" i="12"/>
  <c r="J327" i="12"/>
  <c r="P335" i="12"/>
  <c r="P362" i="12"/>
  <c r="I367" i="12"/>
  <c r="J364" i="12"/>
  <c r="P372" i="12"/>
  <c r="I377" i="12"/>
  <c r="J374" i="12"/>
  <c r="P382" i="12"/>
  <c r="I387" i="12"/>
  <c r="J384" i="12"/>
  <c r="O399" i="12"/>
  <c r="J399" i="12"/>
  <c r="P397" i="12"/>
  <c r="P407" i="12"/>
  <c r="I412" i="12"/>
  <c r="J409" i="12"/>
  <c r="L413" i="12"/>
  <c r="M410" i="12"/>
  <c r="P417" i="12"/>
  <c r="P418" i="12"/>
  <c r="I423" i="12"/>
  <c r="J420" i="12"/>
  <c r="P428" i="12"/>
  <c r="O430" i="12"/>
  <c r="J430" i="12"/>
  <c r="P438" i="12"/>
  <c r="I443" i="12"/>
  <c r="J443" i="12" s="1"/>
  <c r="J440" i="12"/>
  <c r="P448" i="12"/>
  <c r="P449" i="12"/>
  <c r="O456" i="12"/>
  <c r="P456" i="12" s="1"/>
  <c r="P452" i="12"/>
  <c r="O457" i="12"/>
  <c r="P457" i="12" s="1"/>
  <c r="P453" i="12"/>
  <c r="M457" i="12"/>
  <c r="P468" i="12"/>
  <c r="P469" i="12"/>
  <c r="N503" i="12"/>
  <c r="P489" i="12"/>
  <c r="P495" i="12"/>
  <c r="P493" i="12"/>
  <c r="P491" i="12"/>
  <c r="P498" i="12"/>
  <c r="O501" i="12"/>
  <c r="P501" i="12" s="1"/>
  <c r="O527" i="12"/>
  <c r="L528" i="12"/>
  <c r="K236" i="12"/>
  <c r="N181" i="12"/>
  <c r="N183" i="12" s="1"/>
  <c r="O519" i="12"/>
  <c r="O520" i="12"/>
  <c r="O523" i="12" s="1"/>
  <c r="I522" i="12"/>
  <c r="N177" i="12"/>
  <c r="L230" i="12"/>
  <c r="J498" i="12"/>
  <c r="P496" i="12"/>
  <c r="P494" i="12"/>
  <c r="P492" i="12"/>
  <c r="P490" i="12"/>
  <c r="I501" i="12"/>
  <c r="P517" i="12"/>
  <c r="P516" i="12"/>
  <c r="P515" i="12"/>
  <c r="P514" i="12"/>
  <c r="P513" i="12"/>
  <c r="N519" i="12"/>
  <c r="N522" i="12" s="1"/>
  <c r="N524" i="12" s="1"/>
  <c r="N520" i="12"/>
  <c r="N523" i="12" s="1"/>
  <c r="P165" i="12"/>
  <c r="M169" i="12"/>
  <c r="L171" i="12"/>
  <c r="O169" i="12"/>
  <c r="P169" i="12" s="1"/>
  <c r="M177" i="12"/>
  <c r="O177" i="12"/>
  <c r="L181" i="12"/>
  <c r="J471" i="12"/>
  <c r="I134" i="12"/>
  <c r="I136" i="12"/>
  <c r="F31" i="1"/>
  <c r="I474" i="12"/>
  <c r="L475" i="12"/>
  <c r="L476" i="12" s="1"/>
  <c r="O134" i="12"/>
  <c r="K458" i="12"/>
  <c r="K479" i="12"/>
  <c r="K481" i="12"/>
  <c r="N472" i="12"/>
  <c r="N475" i="12" s="1"/>
  <c r="P475" i="12" s="1"/>
  <c r="N471" i="12"/>
  <c r="N474" i="12" s="1"/>
  <c r="O461" i="12"/>
  <c r="L445" i="12"/>
  <c r="L458" i="12"/>
  <c r="M458" i="12" s="1"/>
  <c r="I458" i="12"/>
  <c r="O455" i="12"/>
  <c r="O458" i="12" s="1"/>
  <c r="H391" i="12"/>
  <c r="H402" i="12"/>
  <c r="K403" i="12"/>
  <c r="N409" i="12"/>
  <c r="N412" i="12" s="1"/>
  <c r="N410" i="12"/>
  <c r="N413" i="12" s="1"/>
  <c r="N420" i="12"/>
  <c r="N423" i="12" s="1"/>
  <c r="N421" i="12"/>
  <c r="N424" i="12" s="1"/>
  <c r="H433" i="12"/>
  <c r="H435" i="12" s="1"/>
  <c r="K434" i="12"/>
  <c r="K435" i="12" s="1"/>
  <c r="O440" i="12"/>
  <c r="N451" i="12"/>
  <c r="I402" i="12"/>
  <c r="J402" i="12" s="1"/>
  <c r="L403" i="12"/>
  <c r="O409" i="12"/>
  <c r="O410" i="12"/>
  <c r="O420" i="12"/>
  <c r="O421" i="12"/>
  <c r="O424" i="12" s="1"/>
  <c r="I433" i="12"/>
  <c r="L434" i="12"/>
  <c r="L435" i="12" s="1"/>
  <c r="N440" i="12"/>
  <c r="N443" i="12" s="1"/>
  <c r="N445" i="12" s="1"/>
  <c r="O451" i="12"/>
  <c r="L368" i="12"/>
  <c r="N384" i="12"/>
  <c r="N387" i="12" s="1"/>
  <c r="N385" i="12"/>
  <c r="N388" i="12" s="1"/>
  <c r="N375" i="12"/>
  <c r="N378" i="12" s="1"/>
  <c r="O384" i="12"/>
  <c r="O385" i="12"/>
  <c r="O388" i="12" s="1"/>
  <c r="K195" i="12"/>
  <c r="O374" i="12"/>
  <c r="O375" i="12"/>
  <c r="O378" i="12" s="1"/>
  <c r="N364" i="12"/>
  <c r="N367" i="12" s="1"/>
  <c r="N369" i="12" s="1"/>
  <c r="L140" i="12"/>
  <c r="M140" i="12" s="1"/>
  <c r="I284" i="12"/>
  <c r="O364" i="12"/>
  <c r="O350" i="12"/>
  <c r="O259" i="12"/>
  <c r="I307" i="12"/>
  <c r="I310" i="12" s="1"/>
  <c r="K310" i="12"/>
  <c r="N337" i="12"/>
  <c r="N340" i="12" s="1"/>
  <c r="N342" i="12" s="1"/>
  <c r="L341" i="12"/>
  <c r="L342" i="12" s="1"/>
  <c r="N347" i="12"/>
  <c r="I330" i="12"/>
  <c r="O337" i="12"/>
  <c r="O347" i="12"/>
  <c r="L352" i="12"/>
  <c r="O217" i="12"/>
  <c r="O247" i="12"/>
  <c r="I273" i="12"/>
  <c r="I276" i="12" s="1"/>
  <c r="O282" i="12"/>
  <c r="O285" i="12" s="1"/>
  <c r="K298" i="12"/>
  <c r="O310" i="12"/>
  <c r="L310" i="12"/>
  <c r="M310" i="12" s="1"/>
  <c r="I318" i="12"/>
  <c r="O316" i="12"/>
  <c r="O319" i="12" s="1"/>
  <c r="H330" i="12"/>
  <c r="H332" i="12" s="1"/>
  <c r="O328" i="12"/>
  <c r="O331" i="12" s="1"/>
  <c r="O251" i="12"/>
  <c r="I254" i="12"/>
  <c r="O263" i="12"/>
  <c r="L264" i="12"/>
  <c r="I264" i="12"/>
  <c r="O231" i="12"/>
  <c r="I229" i="12"/>
  <c r="I231" i="12" s="1"/>
  <c r="L234" i="12"/>
  <c r="L254" i="12"/>
  <c r="L276" i="12"/>
  <c r="O291" i="12"/>
  <c r="L298" i="12"/>
  <c r="M298" i="12" s="1"/>
  <c r="O260" i="12"/>
  <c r="K276" i="12"/>
  <c r="O220" i="12"/>
  <c r="L221" i="12"/>
  <c r="L170" i="12"/>
  <c r="I192" i="12"/>
  <c r="L211" i="12"/>
  <c r="I221" i="12"/>
  <c r="I208" i="12"/>
  <c r="O188" i="12"/>
  <c r="L195" i="12"/>
  <c r="O192" i="12"/>
  <c r="I171" i="12"/>
  <c r="O168" i="12"/>
  <c r="O180" i="12"/>
  <c r="I183" i="12"/>
  <c r="O164" i="12"/>
  <c r="O176" i="12"/>
  <c r="L182" i="12"/>
  <c r="O182" i="12" s="1"/>
  <c r="H180" i="12"/>
  <c r="K182" i="12"/>
  <c r="N182" i="12" s="1"/>
  <c r="I158" i="12"/>
  <c r="J158" i="12" s="1"/>
  <c r="H158" i="12"/>
  <c r="I149" i="12"/>
  <c r="O148" i="12"/>
  <c r="O96" i="12"/>
  <c r="O107" i="12"/>
  <c r="O130" i="12"/>
  <c r="O57" i="12"/>
  <c r="I99" i="12"/>
  <c r="I85" i="12"/>
  <c r="O82" i="12"/>
  <c r="I83" i="12"/>
  <c r="O60" i="12"/>
  <c r="I63" i="12"/>
  <c r="N35" i="12"/>
  <c r="I29" i="12"/>
  <c r="N39" i="12"/>
  <c r="I39" i="12"/>
  <c r="O35" i="12"/>
  <c r="P35" i="12" s="1"/>
  <c r="N38" i="12"/>
  <c r="D187" i="1"/>
  <c r="E185" i="1"/>
  <c r="D185" i="1"/>
  <c r="G185" i="1" s="1"/>
  <c r="F36" i="1"/>
  <c r="F37" i="1" s="1"/>
  <c r="F25" i="1"/>
  <c r="F196" i="1"/>
  <c r="G196" i="1"/>
  <c r="F197" i="1"/>
  <c r="G197" i="1"/>
  <c r="F198" i="1"/>
  <c r="G198" i="1"/>
  <c r="F199" i="1"/>
  <c r="G199" i="1"/>
  <c r="F200" i="1"/>
  <c r="G200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9" i="1"/>
  <c r="G209" i="1"/>
  <c r="F211" i="1"/>
  <c r="G211" i="1"/>
  <c r="F213" i="1"/>
  <c r="G213" i="1"/>
  <c r="F214" i="1"/>
  <c r="G214" i="1"/>
  <c r="F216" i="1"/>
  <c r="G216" i="1"/>
  <c r="F218" i="1"/>
  <c r="G218" i="1"/>
  <c r="F219" i="1"/>
  <c r="G219" i="1"/>
  <c r="F220" i="1"/>
  <c r="G220" i="1"/>
  <c r="F225" i="1"/>
  <c r="G225" i="1"/>
  <c r="F226" i="1"/>
  <c r="G226" i="1"/>
  <c r="F227" i="1"/>
  <c r="G227" i="1"/>
  <c r="F229" i="1"/>
  <c r="G229" i="1"/>
  <c r="E224" i="1"/>
  <c r="D224" i="1"/>
  <c r="E221" i="1"/>
  <c r="D221" i="1"/>
  <c r="E217" i="1"/>
  <c r="D217" i="1"/>
  <c r="E215" i="1"/>
  <c r="D215" i="1"/>
  <c r="E212" i="1"/>
  <c r="D212" i="1"/>
  <c r="E210" i="1"/>
  <c r="D210" i="1"/>
  <c r="E208" i="1"/>
  <c r="D208" i="1"/>
  <c r="E201" i="1"/>
  <c r="D201" i="1"/>
  <c r="E195" i="1"/>
  <c r="D195" i="1"/>
  <c r="F172" i="1"/>
  <c r="G172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4" i="1"/>
  <c r="G184" i="1"/>
  <c r="F186" i="1"/>
  <c r="G186" i="1"/>
  <c r="G176" i="1"/>
  <c r="G175" i="1"/>
  <c r="K57" i="12"/>
  <c r="O29" i="12" l="1"/>
  <c r="O83" i="12"/>
  <c r="O149" i="12"/>
  <c r="O195" i="12"/>
  <c r="M276" i="12"/>
  <c r="O340" i="12"/>
  <c r="P337" i="12"/>
  <c r="O423" i="12"/>
  <c r="P423" i="12" s="1"/>
  <c r="P420" i="12"/>
  <c r="O412" i="12"/>
  <c r="P412" i="12" s="1"/>
  <c r="P409" i="12"/>
  <c r="I476" i="12"/>
  <c r="J476" i="12" s="1"/>
  <c r="J474" i="12"/>
  <c r="M181" i="12"/>
  <c r="O181" i="12"/>
  <c r="L183" i="12"/>
  <c r="L236" i="12"/>
  <c r="P472" i="12"/>
  <c r="P519" i="12"/>
  <c r="O522" i="12"/>
  <c r="P522" i="12" s="1"/>
  <c r="O433" i="12"/>
  <c r="P430" i="12"/>
  <c r="I379" i="12"/>
  <c r="J379" i="12" s="1"/>
  <c r="J377" i="12"/>
  <c r="O318" i="12"/>
  <c r="I342" i="12"/>
  <c r="J342" i="12" s="1"/>
  <c r="J340" i="12"/>
  <c r="O356" i="12"/>
  <c r="P356" i="12" s="1"/>
  <c r="L481" i="12"/>
  <c r="M356" i="12"/>
  <c r="L358" i="12"/>
  <c r="O531" i="12"/>
  <c r="O39" i="12"/>
  <c r="P39" i="12" s="1"/>
  <c r="J39" i="12"/>
  <c r="I195" i="12"/>
  <c r="L479" i="12"/>
  <c r="M479" i="12" s="1"/>
  <c r="M234" i="12"/>
  <c r="O254" i="12"/>
  <c r="I320" i="12"/>
  <c r="O352" i="12"/>
  <c r="O367" i="12"/>
  <c r="P364" i="12"/>
  <c r="O387" i="12"/>
  <c r="P387" i="12" s="1"/>
  <c r="P384" i="12"/>
  <c r="I435" i="12"/>
  <c r="J435" i="12" s="1"/>
  <c r="J433" i="12"/>
  <c r="K462" i="12"/>
  <c r="I503" i="12"/>
  <c r="L231" i="12"/>
  <c r="J522" i="12"/>
  <c r="I524" i="12"/>
  <c r="O38" i="12"/>
  <c r="P38" i="12" s="1"/>
  <c r="O28" i="12"/>
  <c r="I61" i="12"/>
  <c r="O109" i="12"/>
  <c r="M195" i="12"/>
  <c r="O170" i="12"/>
  <c r="O171" i="12" s="1"/>
  <c r="O221" i="12"/>
  <c r="O295" i="12"/>
  <c r="O262" i="12"/>
  <c r="O320" i="12"/>
  <c r="P347" i="12"/>
  <c r="I332" i="12"/>
  <c r="J332" i="12" s="1"/>
  <c r="J330" i="12"/>
  <c r="I352" i="12"/>
  <c r="J352" i="12" s="1"/>
  <c r="I286" i="12"/>
  <c r="O377" i="12"/>
  <c r="O413" i="12"/>
  <c r="P413" i="12" s="1"/>
  <c r="P410" i="12"/>
  <c r="I391" i="12"/>
  <c r="J391" i="12" s="1"/>
  <c r="O443" i="12"/>
  <c r="P440" i="12"/>
  <c r="N476" i="12"/>
  <c r="P476" i="12" s="1"/>
  <c r="P474" i="12"/>
  <c r="N481" i="12"/>
  <c r="K533" i="12"/>
  <c r="N533" i="12" s="1"/>
  <c r="I140" i="12"/>
  <c r="L237" i="12"/>
  <c r="P177" i="12"/>
  <c r="P471" i="12"/>
  <c r="O524" i="12"/>
  <c r="P524" i="12" s="1"/>
  <c r="K183" i="12"/>
  <c r="K482" i="12"/>
  <c r="N236" i="12"/>
  <c r="I425" i="12"/>
  <c r="J425" i="12" s="1"/>
  <c r="J423" i="12"/>
  <c r="L414" i="12"/>
  <c r="M414" i="12" s="1"/>
  <c r="M413" i="12"/>
  <c r="I414" i="12"/>
  <c r="J414" i="12" s="1"/>
  <c r="J412" i="12"/>
  <c r="O402" i="12"/>
  <c r="P399" i="12"/>
  <c r="I389" i="12"/>
  <c r="J389" i="12" s="1"/>
  <c r="J387" i="12"/>
  <c r="I369" i="12"/>
  <c r="J369" i="12" s="1"/>
  <c r="J367" i="12"/>
  <c r="O330" i="12"/>
  <c r="P330" i="12" s="1"/>
  <c r="P327" i="12"/>
  <c r="I298" i="12"/>
  <c r="J295" i="12"/>
  <c r="O276" i="12"/>
  <c r="P274" i="12"/>
  <c r="M355" i="12"/>
  <c r="K235" i="12"/>
  <c r="K480" i="12" s="1"/>
  <c r="N138" i="12"/>
  <c r="O157" i="12"/>
  <c r="P155" i="12"/>
  <c r="L100" i="12"/>
  <c r="O506" i="12"/>
  <c r="L507" i="12"/>
  <c r="M138" i="12"/>
  <c r="L235" i="12"/>
  <c r="O138" i="12"/>
  <c r="O503" i="12"/>
  <c r="P503" i="12" s="1"/>
  <c r="D228" i="1"/>
  <c r="D230" i="1"/>
  <c r="E228" i="1"/>
  <c r="E230" i="1"/>
  <c r="G230" i="1" s="1"/>
  <c r="D188" i="1"/>
  <c r="E188" i="1"/>
  <c r="O355" i="12"/>
  <c r="P355" i="12" s="1"/>
  <c r="N355" i="12"/>
  <c r="O235" i="12"/>
  <c r="P235" i="12" s="1"/>
  <c r="N235" i="12"/>
  <c r="N479" i="12"/>
  <c r="O479" i="12"/>
  <c r="O379" i="12"/>
  <c r="O389" i="12"/>
  <c r="N389" i="12"/>
  <c r="N425" i="12"/>
  <c r="N414" i="12"/>
  <c r="L404" i="12"/>
  <c r="L462" i="12"/>
  <c r="M462" i="12" s="1"/>
  <c r="I404" i="12"/>
  <c r="I460" i="12"/>
  <c r="K404" i="12"/>
  <c r="N462" i="12"/>
  <c r="N461" i="12"/>
  <c r="P461" i="12" s="1"/>
  <c r="K463" i="12"/>
  <c r="H404" i="12"/>
  <c r="H460" i="12"/>
  <c r="O391" i="12"/>
  <c r="I393" i="12"/>
  <c r="L369" i="12"/>
  <c r="L392" i="12"/>
  <c r="L483" i="12" s="1"/>
  <c r="N391" i="12"/>
  <c r="H393" i="12"/>
  <c r="O425" i="12"/>
  <c r="P425" i="12" s="1"/>
  <c r="O414" i="12"/>
  <c r="P414" i="12" s="1"/>
  <c r="I233" i="12"/>
  <c r="I238" i="12" s="1"/>
  <c r="O264" i="12"/>
  <c r="I354" i="12"/>
  <c r="O357" i="12"/>
  <c r="O284" i="12"/>
  <c r="O234" i="12"/>
  <c r="P234" i="12" s="1"/>
  <c r="L238" i="12"/>
  <c r="O208" i="12"/>
  <c r="I211" i="12"/>
  <c r="N180" i="12"/>
  <c r="H183" i="12"/>
  <c r="O136" i="12"/>
  <c r="I100" i="12"/>
  <c r="O99" i="12"/>
  <c r="I41" i="12"/>
  <c r="O85" i="12"/>
  <c r="I86" i="12"/>
  <c r="I64" i="12"/>
  <c r="O63" i="12"/>
  <c r="F185" i="1"/>
  <c r="F195" i="1"/>
  <c r="F201" i="1"/>
  <c r="F208" i="1"/>
  <c r="F210" i="1"/>
  <c r="F212" i="1"/>
  <c r="F215" i="1"/>
  <c r="F217" i="1"/>
  <c r="F224" i="1"/>
  <c r="F176" i="1"/>
  <c r="F175" i="1"/>
  <c r="G224" i="1"/>
  <c r="G217" i="1"/>
  <c r="G215" i="1"/>
  <c r="G212" i="1"/>
  <c r="G210" i="1"/>
  <c r="G208" i="1"/>
  <c r="G201" i="1"/>
  <c r="G195" i="1"/>
  <c r="K531" i="12"/>
  <c r="N531" i="12" s="1"/>
  <c r="N137" i="12"/>
  <c r="P137" i="12" s="1"/>
  <c r="N131" i="12"/>
  <c r="P131" i="12" s="1"/>
  <c r="O41" i="12" l="1"/>
  <c r="O286" i="12"/>
  <c r="O354" i="12"/>
  <c r="I358" i="12"/>
  <c r="P391" i="12"/>
  <c r="J404" i="12"/>
  <c r="P389" i="12"/>
  <c r="P479" i="12"/>
  <c r="P138" i="12"/>
  <c r="L101" i="12"/>
  <c r="O404" i="12"/>
  <c r="P404" i="12" s="1"/>
  <c r="P402" i="12"/>
  <c r="K534" i="12"/>
  <c r="N534" i="12" s="1"/>
  <c r="N482" i="12"/>
  <c r="O445" i="12"/>
  <c r="P445" i="12" s="1"/>
  <c r="P443" i="12"/>
  <c r="O298" i="12"/>
  <c r="O61" i="12"/>
  <c r="J524" i="12"/>
  <c r="I526" i="12"/>
  <c r="I505" i="12"/>
  <c r="P531" i="12"/>
  <c r="O481" i="12"/>
  <c r="P481" i="12" s="1"/>
  <c r="M481" i="12"/>
  <c r="L533" i="12"/>
  <c r="P433" i="12"/>
  <c r="O435" i="12"/>
  <c r="P435" i="12" s="1"/>
  <c r="M236" i="12"/>
  <c r="O236" i="12"/>
  <c r="P236" i="12" s="1"/>
  <c r="L482" i="12"/>
  <c r="P181" i="12"/>
  <c r="O183" i="12"/>
  <c r="P183" i="12" s="1"/>
  <c r="O342" i="12"/>
  <c r="P342" i="12" s="1"/>
  <c r="P340" i="12"/>
  <c r="O211" i="12"/>
  <c r="J393" i="12"/>
  <c r="J460" i="12"/>
  <c r="M235" i="12"/>
  <c r="L480" i="12"/>
  <c r="M480" i="12" s="1"/>
  <c r="O158" i="12"/>
  <c r="P158" i="12" s="1"/>
  <c r="P157" i="12"/>
  <c r="O332" i="12"/>
  <c r="O369" i="12"/>
  <c r="P369" i="12" s="1"/>
  <c r="P367" i="12"/>
  <c r="M531" i="12"/>
  <c r="M183" i="12"/>
  <c r="F230" i="1"/>
  <c r="F228" i="1"/>
  <c r="G228" i="1"/>
  <c r="O140" i="12"/>
  <c r="F188" i="1"/>
  <c r="G188" i="1"/>
  <c r="O480" i="12"/>
  <c r="L532" i="12"/>
  <c r="N480" i="12"/>
  <c r="K532" i="12"/>
  <c r="O237" i="12"/>
  <c r="L535" i="12"/>
  <c r="O233" i="12"/>
  <c r="I478" i="12"/>
  <c r="N460" i="12"/>
  <c r="N463" i="12" s="1"/>
  <c r="H463" i="12"/>
  <c r="O460" i="12"/>
  <c r="P460" i="12" s="1"/>
  <c r="I463" i="12"/>
  <c r="J463" i="12" s="1"/>
  <c r="O462" i="12"/>
  <c r="P462" i="12" s="1"/>
  <c r="L463" i="12"/>
  <c r="M463" i="12" s="1"/>
  <c r="O392" i="12"/>
  <c r="O393" i="12" s="1"/>
  <c r="L393" i="12"/>
  <c r="O238" i="12"/>
  <c r="O358" i="12"/>
  <c r="I42" i="12"/>
  <c r="O100" i="12"/>
  <c r="I101" i="12"/>
  <c r="I88" i="12"/>
  <c r="O86" i="12"/>
  <c r="O64" i="12"/>
  <c r="I66" i="12"/>
  <c r="G174" i="1"/>
  <c r="F174" i="1"/>
  <c r="G187" i="1"/>
  <c r="F187" i="1"/>
  <c r="N126" i="12"/>
  <c r="P126" i="12" s="1"/>
  <c r="O535" i="12" l="1"/>
  <c r="M532" i="12"/>
  <c r="M482" i="12"/>
  <c r="O482" i="12"/>
  <c r="P482" i="12" s="1"/>
  <c r="L534" i="12"/>
  <c r="M533" i="12"/>
  <c r="O533" i="12"/>
  <c r="P533" i="12" s="1"/>
  <c r="O101" i="12"/>
  <c r="I44" i="12"/>
  <c r="P480" i="12"/>
  <c r="I507" i="12"/>
  <c r="O505" i="12"/>
  <c r="J526" i="12"/>
  <c r="O526" i="12"/>
  <c r="I528" i="12"/>
  <c r="J528" i="12" s="1"/>
  <c r="I530" i="12"/>
  <c r="O532" i="12"/>
  <c r="L536" i="12"/>
  <c r="N532" i="12"/>
  <c r="O478" i="12"/>
  <c r="I484" i="12"/>
  <c r="O483" i="12"/>
  <c r="L484" i="12"/>
  <c r="O463" i="12"/>
  <c r="P463" i="12" s="1"/>
  <c r="O42" i="12"/>
  <c r="I89" i="12"/>
  <c r="O88" i="12"/>
  <c r="I67" i="12"/>
  <c r="O66" i="12"/>
  <c r="I45" i="12"/>
  <c r="O44" i="12"/>
  <c r="G173" i="1"/>
  <c r="F173" i="1"/>
  <c r="N441" i="12"/>
  <c r="K341" i="12"/>
  <c r="K342" i="12" s="1"/>
  <c r="N374" i="12"/>
  <c r="K368" i="12"/>
  <c r="K392" i="12" s="1"/>
  <c r="K348" i="12"/>
  <c r="K351" i="12" s="1"/>
  <c r="K328" i="12"/>
  <c r="H318" i="12"/>
  <c r="J318" i="12" s="1"/>
  <c r="H303" i="12"/>
  <c r="N291" i="12"/>
  <c r="K285" i="12"/>
  <c r="H284" i="12"/>
  <c r="J284" i="12" s="1"/>
  <c r="H269" i="12"/>
  <c r="K260" i="12"/>
  <c r="H259" i="12"/>
  <c r="K253" i="12"/>
  <c r="H247" i="12"/>
  <c r="K227" i="12"/>
  <c r="H226" i="12"/>
  <c r="K217" i="12"/>
  <c r="H216" i="12"/>
  <c r="N216" i="12" s="1"/>
  <c r="N214" i="12"/>
  <c r="P214" i="12" s="1"/>
  <c r="K210" i="12"/>
  <c r="H208" i="12"/>
  <c r="J208" i="12" s="1"/>
  <c r="H188" i="12"/>
  <c r="N190" i="12"/>
  <c r="P190" i="12" s="1"/>
  <c r="K170" i="12"/>
  <c r="H164" i="12"/>
  <c r="H146" i="12"/>
  <c r="N144" i="12"/>
  <c r="P144" i="12" s="1"/>
  <c r="N143" i="12"/>
  <c r="P143" i="12" s="1"/>
  <c r="H130" i="12"/>
  <c r="J130" i="12" s="1"/>
  <c r="N128" i="12"/>
  <c r="P128" i="12" s="1"/>
  <c r="N127" i="12"/>
  <c r="P127" i="12" s="1"/>
  <c r="N125" i="12"/>
  <c r="P125" i="12" s="1"/>
  <c r="N124" i="12"/>
  <c r="P124" i="12" s="1"/>
  <c r="N113" i="12"/>
  <c r="P113" i="12" s="1"/>
  <c r="N114" i="12"/>
  <c r="P114" i="12" s="1"/>
  <c r="N115" i="12"/>
  <c r="P115" i="12" s="1"/>
  <c r="N116" i="12"/>
  <c r="P116" i="12" s="1"/>
  <c r="N117" i="12"/>
  <c r="P117" i="12" s="1"/>
  <c r="N118" i="12"/>
  <c r="P118" i="12" s="1"/>
  <c r="N119" i="12"/>
  <c r="P119" i="12" s="1"/>
  <c r="N120" i="12"/>
  <c r="N121" i="12"/>
  <c r="P121" i="12" s="1"/>
  <c r="N122" i="12"/>
  <c r="P122" i="12" s="1"/>
  <c r="N123" i="12"/>
  <c r="P123" i="12" s="1"/>
  <c r="N112" i="12"/>
  <c r="P112" i="12" s="1"/>
  <c r="H107" i="12"/>
  <c r="N105" i="12"/>
  <c r="P105" i="12" s="1"/>
  <c r="K96" i="12"/>
  <c r="M96" i="12" s="1"/>
  <c r="H96" i="12"/>
  <c r="H99" i="12" s="1"/>
  <c r="N95" i="12"/>
  <c r="N94" i="12"/>
  <c r="P94" i="12" s="1"/>
  <c r="K79" i="12"/>
  <c r="K82" i="12" s="1"/>
  <c r="K83" i="12" s="1"/>
  <c r="H79" i="12"/>
  <c r="N78" i="12"/>
  <c r="N77" i="12"/>
  <c r="P77" i="12" s="1"/>
  <c r="N75" i="12"/>
  <c r="P75" i="12" s="1"/>
  <c r="N74" i="12"/>
  <c r="P74" i="12" s="1"/>
  <c r="N73" i="12"/>
  <c r="P73" i="12" s="1"/>
  <c r="N72" i="12"/>
  <c r="P72" i="12" s="1"/>
  <c r="K60" i="12"/>
  <c r="K63" i="12" s="1"/>
  <c r="K64" i="12" s="1"/>
  <c r="K66" i="12" s="1"/>
  <c r="K67" i="12" s="1"/>
  <c r="H57" i="12"/>
  <c r="J57" i="12" s="1"/>
  <c r="N56" i="12"/>
  <c r="N55" i="12"/>
  <c r="P55" i="12" s="1"/>
  <c r="N54" i="12"/>
  <c r="P54" i="12" s="1"/>
  <c r="N53" i="12"/>
  <c r="P53" i="12" s="1"/>
  <c r="N52" i="12"/>
  <c r="P52" i="12" s="1"/>
  <c r="N51" i="12"/>
  <c r="P51" i="12" s="1"/>
  <c r="N50" i="12"/>
  <c r="P50" i="12" s="1"/>
  <c r="K25" i="12"/>
  <c r="K28" i="12" s="1"/>
  <c r="H25" i="12"/>
  <c r="N21" i="12"/>
  <c r="P21" i="12" s="1"/>
  <c r="N18" i="12"/>
  <c r="P18" i="12" s="1"/>
  <c r="N19" i="12"/>
  <c r="P19" i="12" s="1"/>
  <c r="N20" i="12"/>
  <c r="P20" i="12" s="1"/>
  <c r="N22" i="12"/>
  <c r="P22" i="12" s="1"/>
  <c r="N23" i="12"/>
  <c r="P23" i="12" s="1"/>
  <c r="K220" i="12" l="1"/>
  <c r="M220" i="12" s="1"/>
  <c r="M217" i="12"/>
  <c r="M253" i="12"/>
  <c r="N295" i="12"/>
  <c r="P291" i="12"/>
  <c r="O45" i="12"/>
  <c r="O67" i="12"/>
  <c r="H82" i="12"/>
  <c r="J79" i="12"/>
  <c r="H168" i="12"/>
  <c r="J164" i="12"/>
  <c r="K230" i="12"/>
  <c r="M230" i="12" s="1"/>
  <c r="M227" i="12"/>
  <c r="N377" i="12"/>
  <c r="P374" i="12"/>
  <c r="O89" i="12"/>
  <c r="H28" i="12"/>
  <c r="J25" i="12"/>
  <c r="H136" i="12"/>
  <c r="J136" i="12" s="1"/>
  <c r="J107" i="12"/>
  <c r="N146" i="12"/>
  <c r="J146" i="12"/>
  <c r="N170" i="12"/>
  <c r="P170" i="12" s="1"/>
  <c r="K171" i="12"/>
  <c r="M171" i="12" s="1"/>
  <c r="K237" i="12"/>
  <c r="M237" i="12" s="1"/>
  <c r="M170" i="12"/>
  <c r="N188" i="12"/>
  <c r="J188" i="12"/>
  <c r="K211" i="12"/>
  <c r="M211" i="12" s="1"/>
  <c r="M210" i="12"/>
  <c r="H251" i="12"/>
  <c r="J251" i="12" s="1"/>
  <c r="J247" i="12"/>
  <c r="H262" i="12"/>
  <c r="J259" i="12"/>
  <c r="P532" i="12"/>
  <c r="P526" i="12"/>
  <c r="O528" i="12"/>
  <c r="P528" i="12" s="1"/>
  <c r="O507" i="12"/>
  <c r="M534" i="12"/>
  <c r="O534" i="12"/>
  <c r="P534" i="12" s="1"/>
  <c r="O530" i="12"/>
  <c r="O536" i="12" s="1"/>
  <c r="I536" i="12"/>
  <c r="O484" i="12"/>
  <c r="N392" i="12"/>
  <c r="N393" i="12" s="1"/>
  <c r="P393" i="12" s="1"/>
  <c r="K393" i="12"/>
  <c r="N217" i="12"/>
  <c r="P217" i="12" s="1"/>
  <c r="N351" i="12"/>
  <c r="K352" i="12"/>
  <c r="K331" i="12"/>
  <c r="K332" i="12" s="1"/>
  <c r="N328" i="12"/>
  <c r="N331" i="12" s="1"/>
  <c r="N332" i="12" s="1"/>
  <c r="P332" i="12" s="1"/>
  <c r="K254" i="12"/>
  <c r="M254" i="12" s="1"/>
  <c r="N253" i="12"/>
  <c r="P253" i="12" s="1"/>
  <c r="K99" i="12"/>
  <c r="H273" i="12"/>
  <c r="N273" i="12" s="1"/>
  <c r="N276" i="12" s="1"/>
  <c r="P276" i="12" s="1"/>
  <c r="N269" i="12"/>
  <c r="H307" i="12"/>
  <c r="H310" i="12" s="1"/>
  <c r="N303" i="12"/>
  <c r="N307" i="12" s="1"/>
  <c r="K263" i="12"/>
  <c r="K264" i="12" s="1"/>
  <c r="N305" i="12"/>
  <c r="H229" i="12"/>
  <c r="H231" i="12" s="1"/>
  <c r="N226" i="12"/>
  <c r="N229" i="12" s="1"/>
  <c r="N204" i="12"/>
  <c r="P204" i="12" s="1"/>
  <c r="N206" i="12"/>
  <c r="P206" i="12" s="1"/>
  <c r="N164" i="12"/>
  <c r="P164" i="12" s="1"/>
  <c r="H134" i="12"/>
  <c r="N130" i="12"/>
  <c r="P130" i="12" s="1"/>
  <c r="F171" i="1"/>
  <c r="G171" i="1"/>
  <c r="H501" i="12"/>
  <c r="J501" i="12" s="1"/>
  <c r="K502" i="12"/>
  <c r="K506" i="12" s="1"/>
  <c r="N455" i="12"/>
  <c r="N458" i="12" s="1"/>
  <c r="P458" i="12" s="1"/>
  <c r="K369" i="12"/>
  <c r="N316" i="12"/>
  <c r="N319" i="12" s="1"/>
  <c r="N348" i="12"/>
  <c r="H264" i="12"/>
  <c r="J264" i="12" s="1"/>
  <c r="N350" i="12"/>
  <c r="P350" i="12" s="1"/>
  <c r="N315" i="12"/>
  <c r="H320" i="12"/>
  <c r="J320" i="12" s="1"/>
  <c r="K320" i="12"/>
  <c r="N282" i="12"/>
  <c r="N281" i="12"/>
  <c r="P281" i="12" s="1"/>
  <c r="H286" i="12"/>
  <c r="K286" i="12"/>
  <c r="N285" i="12"/>
  <c r="H254" i="12"/>
  <c r="J254" i="12" s="1"/>
  <c r="N251" i="12"/>
  <c r="P251" i="12" s="1"/>
  <c r="N247" i="12"/>
  <c r="P247" i="12" s="1"/>
  <c r="N259" i="12"/>
  <c r="P259" i="12" s="1"/>
  <c r="N260" i="12"/>
  <c r="H192" i="12"/>
  <c r="J192" i="12" s="1"/>
  <c r="H219" i="12"/>
  <c r="H221" i="12" s="1"/>
  <c r="N227" i="12"/>
  <c r="K231" i="12"/>
  <c r="M231" i="12" s="1"/>
  <c r="K221" i="12"/>
  <c r="M221" i="12" s="1"/>
  <c r="N220" i="12"/>
  <c r="P220" i="12" s="1"/>
  <c r="H211" i="12"/>
  <c r="J211" i="12" s="1"/>
  <c r="N208" i="12"/>
  <c r="P208" i="12" s="1"/>
  <c r="N210" i="12"/>
  <c r="P210" i="12" s="1"/>
  <c r="N194" i="12"/>
  <c r="N166" i="12"/>
  <c r="P166" i="12" s="1"/>
  <c r="H171" i="12"/>
  <c r="J171" i="12" s="1"/>
  <c r="H148" i="12"/>
  <c r="J148" i="12" s="1"/>
  <c r="N139" i="12"/>
  <c r="P139" i="12" s="1"/>
  <c r="N107" i="12"/>
  <c r="P107" i="12" s="1"/>
  <c r="H109" i="12"/>
  <c r="J109" i="12" s="1"/>
  <c r="N133" i="12"/>
  <c r="P133" i="12" s="1"/>
  <c r="N96" i="12"/>
  <c r="P96" i="12" s="1"/>
  <c r="H100" i="12"/>
  <c r="H101" i="12" s="1"/>
  <c r="H85" i="12"/>
  <c r="J85" i="12" s="1"/>
  <c r="N82" i="12"/>
  <c r="P82" i="12" s="1"/>
  <c r="H83" i="12"/>
  <c r="N79" i="12"/>
  <c r="P79" i="12" s="1"/>
  <c r="K85" i="12"/>
  <c r="K86" i="12" s="1"/>
  <c r="K88" i="12" s="1"/>
  <c r="K89" i="12" s="1"/>
  <c r="N28" i="12"/>
  <c r="P28" i="12" s="1"/>
  <c r="H29" i="12"/>
  <c r="J29" i="12" s="1"/>
  <c r="K29" i="12"/>
  <c r="K41" i="12"/>
  <c r="K42" i="12" s="1"/>
  <c r="K44" i="12" s="1"/>
  <c r="K45" i="12" s="1"/>
  <c r="N25" i="12"/>
  <c r="P25" i="12" s="1"/>
  <c r="N57" i="12"/>
  <c r="P57" i="12" s="1"/>
  <c r="H60" i="12"/>
  <c r="J60" i="12" s="1"/>
  <c r="K61" i="12"/>
  <c r="N83" i="12" l="1"/>
  <c r="P83" i="12" s="1"/>
  <c r="J83" i="12"/>
  <c r="P194" i="12"/>
  <c r="N318" i="12"/>
  <c r="P315" i="12"/>
  <c r="N134" i="12"/>
  <c r="P134" i="12" s="1"/>
  <c r="J134" i="12"/>
  <c r="N309" i="12"/>
  <c r="P309" i="12" s="1"/>
  <c r="P305" i="12"/>
  <c r="N230" i="12"/>
  <c r="P230" i="12" s="1"/>
  <c r="P227" i="12"/>
  <c r="N506" i="12"/>
  <c r="K507" i="12"/>
  <c r="K483" i="12"/>
  <c r="M483" i="12" s="1"/>
  <c r="M99" i="12"/>
  <c r="N262" i="12"/>
  <c r="P262" i="12" s="1"/>
  <c r="J262" i="12"/>
  <c r="N192" i="12"/>
  <c r="P192" i="12" s="1"/>
  <c r="P188" i="12"/>
  <c r="H41" i="12"/>
  <c r="J41" i="12" s="1"/>
  <c r="J28" i="12"/>
  <c r="N379" i="12"/>
  <c r="P379" i="12" s="1"/>
  <c r="P377" i="12"/>
  <c r="N168" i="12"/>
  <c r="J168" i="12"/>
  <c r="N298" i="12"/>
  <c r="P298" i="12" s="1"/>
  <c r="P295" i="12"/>
  <c r="K357" i="12"/>
  <c r="K100" i="12"/>
  <c r="H276" i="12"/>
  <c r="N352" i="12"/>
  <c r="P352" i="12" s="1"/>
  <c r="N254" i="12"/>
  <c r="P254" i="12" s="1"/>
  <c r="H354" i="12"/>
  <c r="N99" i="12"/>
  <c r="P99" i="12" s="1"/>
  <c r="H233" i="12"/>
  <c r="J233" i="12" s="1"/>
  <c r="H195" i="12"/>
  <c r="J195" i="12" s="1"/>
  <c r="N263" i="12"/>
  <c r="N264" i="12" s="1"/>
  <c r="P264" i="12" s="1"/>
  <c r="N109" i="12"/>
  <c r="P109" i="12" s="1"/>
  <c r="H140" i="12"/>
  <c r="J140" i="12" s="1"/>
  <c r="N284" i="12"/>
  <c r="N310" i="12"/>
  <c r="P310" i="12" s="1"/>
  <c r="N237" i="12"/>
  <c r="P237" i="12" s="1"/>
  <c r="K238" i="12"/>
  <c r="M238" i="12" s="1"/>
  <c r="N211" i="12"/>
  <c r="P211" i="12" s="1"/>
  <c r="N231" i="12"/>
  <c r="P231" i="12" s="1"/>
  <c r="H503" i="12"/>
  <c r="K503" i="12"/>
  <c r="K445" i="12"/>
  <c r="H445" i="12"/>
  <c r="J445" i="12" s="1"/>
  <c r="N219" i="12"/>
  <c r="N221" i="12" s="1"/>
  <c r="P221" i="12" s="1"/>
  <c r="N136" i="12"/>
  <c r="N148" i="12"/>
  <c r="P148" i="12" s="1"/>
  <c r="H149" i="12"/>
  <c r="N100" i="12"/>
  <c r="P100" i="12" s="1"/>
  <c r="N85" i="12"/>
  <c r="P85" i="12" s="1"/>
  <c r="H86" i="12"/>
  <c r="J86" i="12" s="1"/>
  <c r="N41" i="12"/>
  <c r="P41" i="12" s="1"/>
  <c r="N29" i="12"/>
  <c r="P29" i="12" s="1"/>
  <c r="H61" i="12"/>
  <c r="H63" i="12"/>
  <c r="J63" i="12" s="1"/>
  <c r="N60" i="12"/>
  <c r="P60" i="12" s="1"/>
  <c r="N61" i="12" l="1"/>
  <c r="P61" i="12" s="1"/>
  <c r="J61" i="12"/>
  <c r="N354" i="12"/>
  <c r="P354" i="12" s="1"/>
  <c r="J354" i="12"/>
  <c r="K101" i="12"/>
  <c r="M100" i="12"/>
  <c r="H42" i="12"/>
  <c r="J42" i="12" s="1"/>
  <c r="N149" i="12"/>
  <c r="P149" i="12" s="1"/>
  <c r="J149" i="12"/>
  <c r="H505" i="12"/>
  <c r="J505" i="12" s="1"/>
  <c r="J503" i="12"/>
  <c r="N286" i="12"/>
  <c r="P286" i="12" s="1"/>
  <c r="P284" i="12"/>
  <c r="K358" i="12"/>
  <c r="M358" i="12" s="1"/>
  <c r="M357" i="12"/>
  <c r="N171" i="12"/>
  <c r="P171" i="12" s="1"/>
  <c r="P168" i="12"/>
  <c r="N320" i="12"/>
  <c r="P320" i="12" s="1"/>
  <c r="P318" i="12"/>
  <c r="N195" i="12"/>
  <c r="P195" i="12" s="1"/>
  <c r="N140" i="12"/>
  <c r="P140" i="12" s="1"/>
  <c r="P136" i="12"/>
  <c r="N357" i="12"/>
  <c r="P357" i="12" s="1"/>
  <c r="K535" i="12"/>
  <c r="M535" i="12" s="1"/>
  <c r="H507" i="12"/>
  <c r="J507" i="12" s="1"/>
  <c r="K484" i="12"/>
  <c r="M484" i="12" s="1"/>
  <c r="H478" i="12"/>
  <c r="N358" i="12"/>
  <c r="P358" i="12" s="1"/>
  <c r="H358" i="12"/>
  <c r="J358" i="12" s="1"/>
  <c r="H88" i="12"/>
  <c r="J88" i="12" s="1"/>
  <c r="N86" i="12"/>
  <c r="P86" i="12" s="1"/>
  <c r="H44" i="12"/>
  <c r="J44" i="12" s="1"/>
  <c r="N42" i="12"/>
  <c r="P42" i="12" s="1"/>
  <c r="H64" i="12"/>
  <c r="J64" i="12" s="1"/>
  <c r="N63" i="12"/>
  <c r="P63" i="12" s="1"/>
  <c r="N505" i="12" l="1"/>
  <c r="M101" i="12"/>
  <c r="N101" i="12"/>
  <c r="P101" i="12" s="1"/>
  <c r="J478" i="12"/>
  <c r="N535" i="12"/>
  <c r="P535" i="12" s="1"/>
  <c r="K536" i="12"/>
  <c r="M536" i="12" s="1"/>
  <c r="N483" i="12"/>
  <c r="P483" i="12" s="1"/>
  <c r="N478" i="12"/>
  <c r="P478" i="12" s="1"/>
  <c r="H484" i="12"/>
  <c r="J484" i="12" s="1"/>
  <c r="N44" i="12"/>
  <c r="P44" i="12" s="1"/>
  <c r="H45" i="12"/>
  <c r="N88" i="12"/>
  <c r="P88" i="12" s="1"/>
  <c r="H89" i="12"/>
  <c r="N64" i="12"/>
  <c r="P64" i="12" s="1"/>
  <c r="H66" i="12"/>
  <c r="J66" i="12" s="1"/>
  <c r="N89" i="12" l="1"/>
  <c r="P89" i="12" s="1"/>
  <c r="J89" i="12"/>
  <c r="N45" i="12"/>
  <c r="P45" i="12" s="1"/>
  <c r="J45" i="12"/>
  <c r="H530" i="12"/>
  <c r="N530" i="12" s="1"/>
  <c r="N507" i="12"/>
  <c r="P507" i="12" s="1"/>
  <c r="P505" i="12"/>
  <c r="J530" i="12"/>
  <c r="N484" i="12"/>
  <c r="P484" i="12" s="1"/>
  <c r="N66" i="12"/>
  <c r="P66" i="12" s="1"/>
  <c r="H67" i="12"/>
  <c r="N67" i="12" l="1"/>
  <c r="P67" i="12" s="1"/>
  <c r="J67" i="12"/>
  <c r="P530" i="12"/>
  <c r="N536" i="12"/>
  <c r="P536" i="12" s="1"/>
  <c r="H238" i="12"/>
  <c r="J238" i="12" s="1"/>
  <c r="N233" i="12"/>
  <c r="N238" i="12" l="1"/>
  <c r="P238" i="12" s="1"/>
  <c r="P233" i="12"/>
  <c r="H536" i="12"/>
  <c r="J536" i="12" s="1"/>
</calcChain>
</file>

<file path=xl/sharedStrings.xml><?xml version="1.0" encoding="utf-8"?>
<sst xmlns="http://schemas.openxmlformats.org/spreadsheetml/2006/main" count="1095" uniqueCount="497">
  <si>
    <t>Члан 1.</t>
  </si>
  <si>
    <t>0602</t>
  </si>
  <si>
    <t>Извршни и законодавни органи</t>
  </si>
  <si>
    <t>Социјални доприноси на терет послодавца</t>
  </si>
  <si>
    <t>Накнаде трошкова за запослене</t>
  </si>
  <si>
    <t>Остале дотације и трансфери</t>
  </si>
  <si>
    <t>01</t>
  </si>
  <si>
    <t>Трошкови путовања</t>
  </si>
  <si>
    <t>130</t>
  </si>
  <si>
    <t>Опште услуге</t>
  </si>
  <si>
    <t>Специјализоване услуге</t>
  </si>
  <si>
    <t>090</t>
  </si>
  <si>
    <t>Социјална заштита некласификована на другом месту</t>
  </si>
  <si>
    <t>Накнаде за социјалну заштиту из буџета</t>
  </si>
  <si>
    <t>Социјална давања запосленима</t>
  </si>
  <si>
    <t>Стални трошкови</t>
  </si>
  <si>
    <t>Услуге по уговору</t>
  </si>
  <si>
    <t>Материјал</t>
  </si>
  <si>
    <t>Дотације невладиним организацијама</t>
  </si>
  <si>
    <t>Зграде и грађевински објекти</t>
  </si>
  <si>
    <t>Машине и опрема</t>
  </si>
  <si>
    <t>Нематеријална имовина</t>
  </si>
  <si>
    <t>Отплата домаћих камата</t>
  </si>
  <si>
    <t>Отплата главнице домаћим кредиторима</t>
  </si>
  <si>
    <t>Функционисање локалних установа културе</t>
  </si>
  <si>
    <t>820</t>
  </si>
  <si>
    <t>Услуге културе</t>
  </si>
  <si>
    <t>Улица отвореног срца</t>
  </si>
  <si>
    <t>Међународни Раковачки карневал</t>
  </si>
  <si>
    <t>Раковачко лето</t>
  </si>
  <si>
    <t>Дани Раковице</t>
  </si>
  <si>
    <t>810</t>
  </si>
  <si>
    <t>Услуге рекреације и спорта</t>
  </si>
  <si>
    <t>912</t>
  </si>
  <si>
    <t>Основно образовање</t>
  </si>
  <si>
    <t>Трансфери осталим нивоима власти</t>
  </si>
  <si>
    <t>Текуће одржавање основних школа</t>
  </si>
  <si>
    <t>Општинско јавно правобранилаштво</t>
  </si>
  <si>
    <t>330</t>
  </si>
  <si>
    <t>Судови</t>
  </si>
  <si>
    <t>04</t>
  </si>
  <si>
    <t>13</t>
  </si>
  <si>
    <t>Стална резерва</t>
  </si>
  <si>
    <t>ОПШТИНСКА УПРАВА</t>
  </si>
  <si>
    <t>2002</t>
  </si>
  <si>
    <t>1201</t>
  </si>
  <si>
    <t>1301</t>
  </si>
  <si>
    <t>Текућа резерва</t>
  </si>
  <si>
    <t>Заштитник грађана</t>
  </si>
  <si>
    <t>Порез на зараде</t>
  </si>
  <si>
    <t>Исхрана и смештај деце ометене у развоју</t>
  </si>
  <si>
    <t>Превоз деце ромске националности и деце ометене у развоју</t>
  </si>
  <si>
    <t>Београдски манифест</t>
  </si>
  <si>
    <t>Учешће ГО Раковица на Сајму туризма</t>
  </si>
  <si>
    <t>Координација безбедности саобраћаја на путевима ГО Раковица</t>
  </si>
  <si>
    <t>Члан 9.</t>
  </si>
  <si>
    <t>Раздео</t>
  </si>
  <si>
    <t>Глава</t>
  </si>
  <si>
    <t>Програмска активност/ Пројекат</t>
  </si>
  <si>
    <t>Функција</t>
  </si>
  <si>
    <t>Економска класификација</t>
  </si>
  <si>
    <t>Извор финансирања</t>
  </si>
  <si>
    <t>Позиција одлуке о буџету</t>
  </si>
  <si>
    <t>Приходи из буџета  извор 01</t>
  </si>
  <si>
    <t>Средства из осталих извора</t>
  </si>
  <si>
    <t>СКУПШТИНА ГРАДСКЕ ОПШТИНЕ</t>
  </si>
  <si>
    <t>Извори финансирања за функцију 111</t>
  </si>
  <si>
    <t>Приходи из буџета</t>
  </si>
  <si>
    <t>Укупно за функцију 111</t>
  </si>
  <si>
    <t>Плате, додаци и накнаде запослених</t>
  </si>
  <si>
    <t>Награде запосленима и остали посебни расходи</t>
  </si>
  <si>
    <t>Извори финансирања за раздео 1</t>
  </si>
  <si>
    <t>Заштита животне средине</t>
  </si>
  <si>
    <t>Сузбијање амброзије на територији ГО Раковица</t>
  </si>
  <si>
    <t>Укупно за раздео 1</t>
  </si>
  <si>
    <t>Извори финансирања за функцију 130</t>
  </si>
  <si>
    <t>Укупно за функцију 130</t>
  </si>
  <si>
    <t>Укупно за раздео 2</t>
  </si>
  <si>
    <t>Извори финансирања за раздео 2</t>
  </si>
  <si>
    <t>Извори финансирања за раздео 3</t>
  </si>
  <si>
    <t>Укупно за раздео 3</t>
  </si>
  <si>
    <t>Опште услуге локалне самоуправе</t>
  </si>
  <si>
    <t>Извори финансирања за функцију 090</t>
  </si>
  <si>
    <t>Укупно за функцију 090</t>
  </si>
  <si>
    <t>Функционисање локалне самоуправе и градских општина</t>
  </si>
  <si>
    <t>Текуће поправке и одржавање</t>
  </si>
  <si>
    <t>Порези, обавезне таксе, казне и пенали</t>
  </si>
  <si>
    <t>Нераспоређени вишак прихода из ранијих година</t>
  </si>
  <si>
    <t>Извори финансирања за програмску активност 0602-0001</t>
  </si>
  <si>
    <t>Укупно за програмску активност 0602-0001</t>
  </si>
  <si>
    <t>Извори финансирања за програмску активност 0602-0002</t>
  </si>
  <si>
    <t>Укупно за програмску активност 0602-0002</t>
  </si>
  <si>
    <t>0602-0003</t>
  </si>
  <si>
    <t>0602-0002</t>
  </si>
  <si>
    <t>0602-0001</t>
  </si>
  <si>
    <t>Извори финансирања за програмску активност 0602-0003</t>
  </si>
  <si>
    <t>Укупно за програмску активност 0602-0003</t>
  </si>
  <si>
    <t>0602-1002</t>
  </si>
  <si>
    <t>Помоћ ИРЛ за куповину сеоских кућа са окућницом и набавку грађ.материјала и огрева</t>
  </si>
  <si>
    <t>Извори финансирања за пројекат 0602-1002</t>
  </si>
  <si>
    <t>Укупно за пројекат 0602-1002</t>
  </si>
  <si>
    <t>0602-1012</t>
  </si>
  <si>
    <t>Субвенције јавним нефинансијским предузећима</t>
  </si>
  <si>
    <t>Извори финансирања за пројекат 0602-1012</t>
  </si>
  <si>
    <t>Укупно за пројекат 0602-1012</t>
  </si>
  <si>
    <t>0602-1013</t>
  </si>
  <si>
    <t>Извори финансирања за пројекат 0602-1013</t>
  </si>
  <si>
    <t>Укупно за пројекат 0602-1013</t>
  </si>
  <si>
    <t>Успостављање комуналног реда и решавање проблема паркирања на територији ГО Раковица</t>
  </si>
  <si>
    <t>ЈП Пословни центар Раковица</t>
  </si>
  <si>
    <t>Извори финансирања за програм 0602</t>
  </si>
  <si>
    <t>Укупно за програм 0602</t>
  </si>
  <si>
    <t>Развој културе</t>
  </si>
  <si>
    <t>1201-0001</t>
  </si>
  <si>
    <t>Извори финансирања за функцију 820</t>
  </si>
  <si>
    <t>Извори финансирања за програмску активност 1201-0001</t>
  </si>
  <si>
    <t>Укупно за програмску активност 1201-0001</t>
  </si>
  <si>
    <t>1201-0002</t>
  </si>
  <si>
    <t>Извори финансирања за програмску активност 1201-0002</t>
  </si>
  <si>
    <t>Укупно за програмску активност 1201-0002</t>
  </si>
  <si>
    <t>1201-1001</t>
  </si>
  <si>
    <t>1201-1002</t>
  </si>
  <si>
    <t>Извори финансирања за пројекат 1201-1001</t>
  </si>
  <si>
    <t>Укупно за пројекат 1201-1001</t>
  </si>
  <si>
    <t>Укупно за пројекат 1201-1002</t>
  </si>
  <si>
    <t>Извори финансирања за пројекат 1201-1002</t>
  </si>
  <si>
    <t>1201-1003</t>
  </si>
  <si>
    <t>Извори финансирања за пројекат 1201-1003</t>
  </si>
  <si>
    <t>Укупно за пројекат 1201-1003</t>
  </si>
  <si>
    <t>1201-1004</t>
  </si>
  <si>
    <t>Извори финансирања за пројекат 1201-1004</t>
  </si>
  <si>
    <t>Укупно за пројекат 1201-1004</t>
  </si>
  <si>
    <t>1201-1006</t>
  </si>
  <si>
    <t>Дечији ускршњи базар</t>
  </si>
  <si>
    <t>Извори финансирања за пројекат 1201-1006</t>
  </si>
  <si>
    <t>Укупно за пројекат 1201-1006</t>
  </si>
  <si>
    <t>1201-1007</t>
  </si>
  <si>
    <t>Извори финансирања за пројекат 1201-1007</t>
  </si>
  <si>
    <t>Укупно за пројекат 1201-1007</t>
  </si>
  <si>
    <t>1201-1010</t>
  </si>
  <si>
    <t>Извори финансирања за пројекат 1201-1010</t>
  </si>
  <si>
    <t>Укупно за пројекат 1201-1010</t>
  </si>
  <si>
    <t>Извори финансирања за програм 1201</t>
  </si>
  <si>
    <t>Укупно за програм 1201</t>
  </si>
  <si>
    <t>Развој спорта и омладине</t>
  </si>
  <si>
    <t>1301-0001</t>
  </si>
  <si>
    <t>Подршка локалним спортским организацијама, удружењнима и савезима</t>
  </si>
  <si>
    <t>Извори финансирања за функцију 810</t>
  </si>
  <si>
    <t>Извори финансирања за програмску активност 1301-0001</t>
  </si>
  <si>
    <t>Укупно за програмску активност 1301-0001</t>
  </si>
  <si>
    <t>1301-1002</t>
  </si>
  <si>
    <t>Школа спорта у организацији ЈП Пословни центар Раковица</t>
  </si>
  <si>
    <t>Извори финансирања за пројекат 1301-1002</t>
  </si>
  <si>
    <t>Укупно за пројекат 1301-1002</t>
  </si>
  <si>
    <t>1301-1004</t>
  </si>
  <si>
    <t>Турнир у рукомету - Рукометијада</t>
  </si>
  <si>
    <t>Извори финансирања за пројекат 1301-1004</t>
  </si>
  <si>
    <t>Укупно за пројекат 1301-1004</t>
  </si>
  <si>
    <t>Општинске дечије игре без граница</t>
  </si>
  <si>
    <t>Извори финансирања за програм 1301</t>
  </si>
  <si>
    <t>Укупно за програм 1301</t>
  </si>
  <si>
    <t>Основно образовање и васпитање</t>
  </si>
  <si>
    <t>2002-1001</t>
  </si>
  <si>
    <t>Извори финансирања за функцију 912</t>
  </si>
  <si>
    <t>Извори финансирања за пројекат 2002-1001</t>
  </si>
  <si>
    <t>Укупно за пројекат 2002-1001</t>
  </si>
  <si>
    <t>2002-1002</t>
  </si>
  <si>
    <t>Извори финансирања за пројекат 2002-1002</t>
  </si>
  <si>
    <t>Укупно за пројекат 2002-1002</t>
  </si>
  <si>
    <t>2002-1003</t>
  </si>
  <si>
    <t>Извори финансирања за пројекат 2002-1003</t>
  </si>
  <si>
    <t>Укупно за пројекат 2002-1003</t>
  </si>
  <si>
    <t>2002-1004</t>
  </si>
  <si>
    <t>Извори финансирања за пројекат 2002-1004</t>
  </si>
  <si>
    <t>Укупно за пројекат 2002-1004</t>
  </si>
  <si>
    <t xml:space="preserve">Награде ученицима </t>
  </si>
  <si>
    <t>2002-1005</t>
  </si>
  <si>
    <t>Превоз деце на републичка и међународна такмичења</t>
  </si>
  <si>
    <t>Извори финансирања за пројекат 2002-1005</t>
  </si>
  <si>
    <t>Укупно за пројекат 2002-1005</t>
  </si>
  <si>
    <t>2002-1006</t>
  </si>
  <si>
    <t>Извори финансирања за пројекат 2002-1006</t>
  </si>
  <si>
    <t>Укупно за пројекат 2002-1006</t>
  </si>
  <si>
    <t>Извори финансирања за програм 2002</t>
  </si>
  <si>
    <t>Укупно за програм 2002</t>
  </si>
  <si>
    <t>ОПШТИНСКО ЈАВНО ПРАВОБРАНИЛАШТВО</t>
  </si>
  <si>
    <t>0602-0004</t>
  </si>
  <si>
    <t>Порези, обавезне таксе и казне</t>
  </si>
  <si>
    <t>Новчане казне и пенали по решењу судова</t>
  </si>
  <si>
    <t>Извори финансирања за функцију 330</t>
  </si>
  <si>
    <t>Извори финансирања за програмску активност 0602-0004</t>
  </si>
  <si>
    <t>Укупно за програмску активност 0602-0004</t>
  </si>
  <si>
    <t>0602-0005</t>
  </si>
  <si>
    <t>ЗАШТИТНИК ГРАЂАНА</t>
  </si>
  <si>
    <t>Извори финансирања за програмску активност 0602-0005</t>
  </si>
  <si>
    <t>Укупно за програмску активност 0602-0005</t>
  </si>
  <si>
    <t>Извори финансирања за раздео 5</t>
  </si>
  <si>
    <t>Укупно за раздео 5</t>
  </si>
  <si>
    <t>Извори финансирања за раздео 6</t>
  </si>
  <si>
    <t>Укупно за раздео 6</t>
  </si>
  <si>
    <t>Извори финансирања за раздео 4</t>
  </si>
  <si>
    <t>Укупно за раздео 4</t>
  </si>
  <si>
    <t>Извори финансирања укупно</t>
  </si>
  <si>
    <t>УКУПНО</t>
  </si>
  <si>
    <t>ПРЕДСЕДНИК ГРАДСКЕ ОПШТИНЕ</t>
  </si>
  <si>
    <t>ВЕЋЕ ГРАДСКЕ ОПШТИНЕ И СКУПШТИНСКИ ПОСЛОВИ</t>
  </si>
  <si>
    <t>Члан 12.</t>
  </si>
  <si>
    <t>Члан 13.</t>
  </si>
  <si>
    <t>Члан 14.</t>
  </si>
  <si>
    <t>Члан 15.</t>
  </si>
  <si>
    <t>Члан 16.</t>
  </si>
  <si>
    <t>Члан 17.</t>
  </si>
  <si>
    <t>Члан 18.</t>
  </si>
  <si>
    <t>Члан 19.</t>
  </si>
  <si>
    <t>Члан 20.</t>
  </si>
  <si>
    <t>Члан 21.</t>
  </si>
  <si>
    <t>Члан 22.</t>
  </si>
  <si>
    <t>Члан 23.</t>
  </si>
  <si>
    <t>Сопствени приходи</t>
  </si>
  <si>
    <t>Извори финансирања за пројекат 1301-1008</t>
  </si>
  <si>
    <t>Укупно за пројекат 1301-1008</t>
  </si>
  <si>
    <t>ОДЛУКУ О ЗАВРШНОМ РАЧУНУ ГРАДСКЕ ОПШТИНЕ РАКОВИЦА</t>
  </si>
  <si>
    <t>ЗА 2016. ГОДИНУ</t>
  </si>
  <si>
    <t>конто</t>
  </si>
  <si>
    <t>опис</t>
  </si>
  <si>
    <t>план</t>
  </si>
  <si>
    <t>извршено</t>
  </si>
  <si>
    <t>проценат извршења</t>
  </si>
  <si>
    <t>индекс %</t>
  </si>
  <si>
    <t>Плате и додаци</t>
  </si>
  <si>
    <t>Накнаде за запослене</t>
  </si>
  <si>
    <t>Отплате домаћих камата</t>
  </si>
  <si>
    <t>Новчане казне и пенали по реш. Судова</t>
  </si>
  <si>
    <t>*текући приходи (7)</t>
  </si>
  <si>
    <t>*текући расходи (4)</t>
  </si>
  <si>
    <t>2. Извршени издаци из осталих извора (4+5+6)</t>
  </si>
  <si>
    <t xml:space="preserve">            Остварени текући приходи и примања и извршени расходи и издаци буџета Градске општине </t>
  </si>
  <si>
    <t>Члан 2.</t>
  </si>
  <si>
    <t>Планирана средства за потрошњу у буџету Градске општине Раковица у 2017. години увећана су у складу</t>
  </si>
  <si>
    <t>и 79. Закона о буџетском систему ("Сл.гл. РС" бр.54/09,73/10,101/10,101/11,93/12,62/13,63/13,108/13,142/14,68/15,</t>
  </si>
  <si>
    <t>103/2015,99/16) чл.32.Закона о локалној самоуправи ("Службени гласник РС"бр.129/07 и 83/14) и члана 42. Статута</t>
  </si>
  <si>
    <t>са чланом 5. Закона о буџетском систему ("Сл.гласник РС" бр.54/09, 73/10, 101/10, 101/11, 93,12, 62/13, 63,13, испр.</t>
  </si>
  <si>
    <t xml:space="preserve">108/13, 142/14, 68/15 - др.закон и 103/15,99/16)  и чланом 2. Одлуке о буџету Градске општине Раковица за 2017. </t>
  </si>
  <si>
    <t>годину, за средства која су град и република пренели Општини за конкретне намене, као и за средства остварена</t>
  </si>
  <si>
    <t>Члан 3.</t>
  </si>
  <si>
    <t>*пројекте Центра за културу Раковица у износу од 860.000,00 динара,</t>
  </si>
  <si>
    <t>*пројекат Улица отвореног срца у износу од 130.000,00 динара,</t>
  </si>
  <si>
    <t>*пројекат Раковачко лето у износу од 280.000,00 динара,</t>
  </si>
  <si>
    <t>*пројекат Координација безбедности саобраћаја на путевима у износу од 3.000.000,00 динара.</t>
  </si>
  <si>
    <t>*Одржавање сеоских и других некатегорисаних путева у износу од 42.898.734,00 динара,</t>
  </si>
  <si>
    <t>*Интервенције на бетонским стазама, степеништима и рукохватима у износу од 4.999.992,00 динара,</t>
  </si>
  <si>
    <t xml:space="preserve">8.560.128,00 динара, </t>
  </si>
  <si>
    <t>Раковица у износу од 2.702.045,00 динара.</t>
  </si>
  <si>
    <t xml:space="preserve">*Адаптација сале и набавку клима уређаја у Центру за културу Раковица у укупном износу од </t>
  </si>
  <si>
    <t xml:space="preserve">*Реконструкција фасаде СЦ Раковица у износу од 1.920.000,00 динара, и адаптација свлачионица у СЦ </t>
  </si>
  <si>
    <t>1. Остварена примања  (7+8+9+13)</t>
  </si>
  <si>
    <t>Капитални трансфери од града у 2016.год. остварени су у износу од 61.080.899,00 динара и то за пројекте:</t>
  </si>
  <si>
    <t>*трошкове бензина за излазак службеног лица на терен ради склапања брака у износу од 185.168,00 дин,</t>
  </si>
  <si>
    <t>Трансфери од Републике у 2016.години остварени су у укупном износу од 26.882.000,00 динара и то за:</t>
  </si>
  <si>
    <t xml:space="preserve">*Једнократне помоћи за превазилажење тешке материјалне ситуације за избегла и интерно расељена лица </t>
  </si>
  <si>
    <t>у износу од 1.961.000,00 динара,</t>
  </si>
  <si>
    <t>*Набавку огрева за избегла и интерно расељена лица у износу од 450.000,00 динара,</t>
  </si>
  <si>
    <t>*Куповину куће са окућницом за избегла и интерно расељена лица у износу од 13.455.000,00 динара,</t>
  </si>
  <si>
    <t xml:space="preserve">*Набавку грађевинског материјала и опреме за избегла и интерно расељена лица у износу од 7.056.000,00 </t>
  </si>
  <si>
    <t>динара,</t>
  </si>
  <si>
    <t xml:space="preserve">*Економско оснаживање кроз доходовне активности за избегла и интерно расељена лица у износу од </t>
  </si>
  <si>
    <t>3.960.000,00 динара.</t>
  </si>
  <si>
    <t>*пројекат Рушење бесправно изграђених објеката у износу од 2.750.000,00 динара,</t>
  </si>
  <si>
    <t>*комунална извршења у износу од 1.500.000,00 динара,</t>
  </si>
  <si>
    <t>Текући добровољни трансфери од физичких и правних лица остварени су у 2016. години  у износу од</t>
  </si>
  <si>
    <t>1.500.000,00 динара за финансирање пројекта Дани Раковице.</t>
  </si>
  <si>
    <t>У 2016. години остварен је приход од текућих трансфера од града у износу од 8.705.168,00 динара и то за:</t>
  </si>
  <si>
    <t>Члан 4.</t>
  </si>
  <si>
    <t>Члан 5.</t>
  </si>
  <si>
    <t>динара.</t>
  </si>
  <si>
    <t>Од планираних текућих прихода из 2016.године остварено је 459.525.255,15 динара, од чега је утрошен</t>
  </si>
  <si>
    <t>Члан 6.</t>
  </si>
  <si>
    <t xml:space="preserve">У току 2016. године, у складу са законским прописима вршене су измене апропријација: </t>
  </si>
  <si>
    <t>*преусмеравањем апропријација,</t>
  </si>
  <si>
    <t>*коришћењем средстава текуће буџетске резерве.</t>
  </si>
  <si>
    <t>Средства сталне буџетске резерве нису коришћена у 2016. години.</t>
  </si>
  <si>
    <t>У току 2016. године Градска општина Раковица имала је један ребаланс буџета.</t>
  </si>
  <si>
    <t>Члан 7.</t>
  </si>
  <si>
    <t xml:space="preserve">према врсти трошка на одговарајућим позицијама планираних и извршених расхода, а за исти износ је умањена </t>
  </si>
  <si>
    <t>апропријација текуће буџетске резерве.</t>
  </si>
  <si>
    <t>*текуће одржавање основних школа у износу од 1.140.834,00 динара,</t>
  </si>
  <si>
    <t>*поплаве у износу од 301.800,00 динара,</t>
  </si>
  <si>
    <t>*помоћ у случају смрти и помоћ у медицинском лечењу запослених у износу од 230.000,00 динара,</t>
  </si>
  <si>
    <t>*рушење бесправно изграђених објеката у износу од 1.176.864,00 динара,</t>
  </si>
  <si>
    <t>*исплату одборничког додатка у износу од 1.500.000,00 динара,</t>
  </si>
  <si>
    <t>*плате функционера по решењу града у износу од 829.379,00 динара,</t>
  </si>
  <si>
    <t>*функционисање Центра за културу Раковица у износу од 1.050.000,00 динара,</t>
  </si>
  <si>
    <t>*кредит и камата у износу од 840.000,00 динара.</t>
  </si>
  <si>
    <t>*штампање листића за локалне изборе у износу од 564.000,00 динара,</t>
  </si>
  <si>
    <t>Средства текуће буџетске резерве ангажована су за следеће намене:</t>
  </si>
  <si>
    <t>*судска извршења и принудне наплате у износу од 1.098.370,00 динара,</t>
  </si>
  <si>
    <t>Члан 8.</t>
  </si>
  <si>
    <t>Одлуком о буџету Градске општине Раковица за 2016. годину планирана је стална буџетска резерва у</t>
  </si>
  <si>
    <t>износу од 50.000,00 динара. У току године нису ангажована средства сталне буџетске резерве.</t>
  </si>
  <si>
    <t>Планирани и осварени приходи и примања и извршени расходи и издаци по основним наменама износе:</t>
  </si>
  <si>
    <t>ПРИХОДИ И ПРИМАЊА БУЏЕТА</t>
  </si>
  <si>
    <t>РАСХОДИ И ИЗДАЦИ</t>
  </si>
  <si>
    <t>екон. клас.</t>
  </si>
  <si>
    <t>Порез на имовину</t>
  </si>
  <si>
    <t>Текући трансфери од Републике</t>
  </si>
  <si>
    <t xml:space="preserve">Текући трансфери од Града </t>
  </si>
  <si>
    <t>Порез на добра и услуге</t>
  </si>
  <si>
    <t>Други порези</t>
  </si>
  <si>
    <t>Капитални трансфери од Града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</si>
  <si>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</si>
  <si>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</si>
  <si>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</si>
  <si>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од физичких и правних лица</t>
  </si>
  <si>
    <t>Мешовити и неодређени приходи</t>
  </si>
  <si>
    <t>Примања од продаје нефинансијске имовине</t>
  </si>
  <si>
    <t>Примања од задуживања и продаје финансијске имовине</t>
  </si>
  <si>
    <t>изв.фин</t>
  </si>
  <si>
    <t>07</t>
  </si>
  <si>
    <t>08</t>
  </si>
  <si>
    <t>09</t>
  </si>
  <si>
    <t>10</t>
  </si>
  <si>
    <t>УКУПНА ПРИМАЊА</t>
  </si>
  <si>
    <t>УКУПНА ПРЕНЕТА СРЕДСТВА</t>
  </si>
  <si>
    <t>УКУПНИ ПРИХОДИ И ПРИМАЊА</t>
  </si>
  <si>
    <t>У 2016. години су рефундирана средства по основу породиљског боловања и боловања на терет фонда</t>
  </si>
  <si>
    <t>у износу од 913.923,94 динара.</t>
  </si>
  <si>
    <t>Члан 10.</t>
  </si>
  <si>
    <t>Остали расходи</t>
  </si>
  <si>
    <t>Социјално осигурање и социјална заштита</t>
  </si>
  <si>
    <t>Донације и трансфери</t>
  </si>
  <si>
    <t>Субвенције</t>
  </si>
  <si>
    <t>Отплата камата</t>
  </si>
  <si>
    <t>Коришћење роба и услуга</t>
  </si>
  <si>
    <t>Расходи за запослене</t>
  </si>
  <si>
    <t>Соц.давања запосленима</t>
  </si>
  <si>
    <t>Тек.поправке и одржавање</t>
  </si>
  <si>
    <t>Субвенције јавним нефин. Предуз.и организацијама</t>
  </si>
  <si>
    <t>Тек.трансфери осталим нивоима власти</t>
  </si>
  <si>
    <t>Ост.тек. донације по закону</t>
  </si>
  <si>
    <t>Средства резерве</t>
  </si>
  <si>
    <t>Основна средства</t>
  </si>
  <si>
    <t>Члан 11.</t>
  </si>
  <si>
    <t>Извршење I-XII 2016</t>
  </si>
  <si>
    <t>Укупно извршење I-XII 2016</t>
  </si>
  <si>
    <t>Укупна средства 2016</t>
  </si>
  <si>
    <t>% (9/8)</t>
  </si>
  <si>
    <t>% (12/11)</t>
  </si>
  <si>
    <t>% (15/14)</t>
  </si>
  <si>
    <t>Извори финансирања за прогр.активност 0602-0001</t>
  </si>
  <si>
    <t>Локални избори</t>
  </si>
  <si>
    <t>граде запосленима и ост.посебни расходи</t>
  </si>
  <si>
    <t>Извори финансирања за прогр.активност 0602-1011</t>
  </si>
  <si>
    <t>Укупно за пројекат 0602-1011</t>
  </si>
  <si>
    <t>0602-1011</t>
  </si>
  <si>
    <t>Локална самоуправа</t>
  </si>
  <si>
    <t xml:space="preserve">Укупни планирани и извршени расходи и издаци из средстава буџета и средстава из осталих извора у буџету Градске општине Раковица, према </t>
  </si>
  <si>
    <t>принципу поделе власти на законодавну и извршну, у складу са програмском, функционалном, економском и класификацијом према изворима финансирања,</t>
  </si>
  <si>
    <t>износе:</t>
  </si>
  <si>
    <t>0601</t>
  </si>
  <si>
    <t>0601-1002</t>
  </si>
  <si>
    <t>Укупно за програм 0601</t>
  </si>
  <si>
    <t>Укупно за проојекат 0601-1002</t>
  </si>
  <si>
    <t>Извори финансирања за пројекат 0601-1002</t>
  </si>
  <si>
    <t>Управљање јавним дугом</t>
  </si>
  <si>
    <t>0602-0007</t>
  </si>
  <si>
    <t>Канцеларија за младе</t>
  </si>
  <si>
    <t>Извори финансирања за програмску активност 0602-0007</t>
  </si>
  <si>
    <t>Укупно за програмску активност 0602-0007</t>
  </si>
  <si>
    <t>0602-1003</t>
  </si>
  <si>
    <t>Капитално одржавање отворених спортских објеката</t>
  </si>
  <si>
    <t>0602-1004</t>
  </si>
  <si>
    <t>Рушење и уклањање бесправно изграђених и постављених објеката</t>
  </si>
  <si>
    <t>Донације од осталих нивоа власти</t>
  </si>
  <si>
    <t>0602-1014</t>
  </si>
  <si>
    <t>Опремање склоништа на територији општине Раковица</t>
  </si>
  <si>
    <t>Извори финансирања за пројекат 0602-1014</t>
  </si>
  <si>
    <t>Укупно за пројекат 0602-1014</t>
  </si>
  <si>
    <t>Извори финансирања за пројекат 0602-1003</t>
  </si>
  <si>
    <t>Укупно за пројекат 0602-1003</t>
  </si>
  <si>
    <t>Извори финансирања за пројекат 0602-1004</t>
  </si>
  <si>
    <t>Укупно за пројекат 0602-1004</t>
  </si>
  <si>
    <t>Подстицај културно уметничком стваралаштву</t>
  </si>
  <si>
    <t>Донације од невл.орган.и појединаца</t>
  </si>
  <si>
    <t>1201-1008</t>
  </si>
  <si>
    <t>МЕСНЕ ЗАЈЕДНИЦЕ</t>
  </si>
  <si>
    <t>Месне заједнице</t>
  </si>
  <si>
    <t>160</t>
  </si>
  <si>
    <t>Извори финансирања за функцију 160</t>
  </si>
  <si>
    <t>Примања од домаћих задуживања</t>
  </si>
  <si>
    <t>У консолидованом билансу стања на дан 31. децембра 2016. године (Образац 1),</t>
  </si>
  <si>
    <t>741.205 хиљада динара.</t>
  </si>
  <si>
    <t>31.децембра 2016. године (Образац 2), утврђени су следећи износи:</t>
  </si>
  <si>
    <t xml:space="preserve">У консолидованом билансу прихода и расхода у периоду од 01. јануара 2016. године до </t>
  </si>
  <si>
    <t xml:space="preserve">*559.428 хиљада динара - укупно остварени приходи и примања од продаје </t>
  </si>
  <si>
    <t>нефинансијске имовине,</t>
  </si>
  <si>
    <t>*517.980 хиљада динара - укупно извршени расходи и издаци за нефинансијску имовину,</t>
  </si>
  <si>
    <t>*41.448 хиљада динара - вишак прихода и примања - буџетски суфицит,</t>
  </si>
  <si>
    <t>У консолидованом извештају о капиталним издацима и примањима у периоду од</t>
  </si>
  <si>
    <t>01. јануара 2016. године до 31. децембра 2016. године (Образац 3), утврђени су укупни издаци</t>
  </si>
  <si>
    <t>у износу од 62.856 хиљада диниара и мањак примања у износу од 62.856 хиљада динара.</t>
  </si>
  <si>
    <t xml:space="preserve">У консолидованом извештају о новчаним токовима у периоду од 01. јануара 2016. </t>
  </si>
  <si>
    <t>године до 31. децембра 2016. године (Образац 4), утврђени су следећи износи, и то:</t>
  </si>
  <si>
    <t>Укупни новчани приливи у износу од 559.428 хиљада динара,</t>
  </si>
  <si>
    <t>Укупни новчани одливи у износу од 517.980 хиљада динара,</t>
  </si>
  <si>
    <t>Вишак новчаних прилива у износу од 41.448 хиљада динара и</t>
  </si>
  <si>
    <t>Салдо готовине на дан 31.12.2016. године у износу од 64.709 хиљада динара.</t>
  </si>
  <si>
    <t xml:space="preserve">У извештају о извршењу буџета у периоду 01.јануара 2016. године до 31. децембра </t>
  </si>
  <si>
    <t>2016. године (Образац 5), утврђен је вишак новчаних прилива у износу од 41.448 хиљада динара,</t>
  </si>
  <si>
    <t xml:space="preserve">између укупних прихода и примања 559.428 хиљада динара и укупних расхода и издатака </t>
  </si>
  <si>
    <t>517.980 хиљада динара.</t>
  </si>
  <si>
    <t xml:space="preserve">У 2016. години планирани су текући приходи без прихода од трансфера, донација и сопствених прихода </t>
  </si>
  <si>
    <t>у износу од 463.715.686 динара.</t>
  </si>
  <si>
    <t>* накнаде члановима изборне комисије у износу од 10.450.310,00 динара,</t>
  </si>
  <si>
    <t>годину  - вишак прихода и примања утврђен завршним рачуном за 2016. годину, а који ће бити</t>
  </si>
  <si>
    <t xml:space="preserve">распоређен Одлуком о првом ребалансу буџета Градске општине Раковица за 2017. годину. </t>
  </si>
  <si>
    <t>Осварени вишак прихода и примања - суфицит (консолидовани) износи  64.710 хиљада</t>
  </si>
  <si>
    <t>У 2016. години за нефинансијску имовину потрошено је укупно 62.856.842,35 дин, и то:</t>
  </si>
  <si>
    <t>У 2016. години није било пробијања апропријација.</t>
  </si>
  <si>
    <t>У 2016. години Градска општина Раковица се није кредитно задуживала.</t>
  </si>
  <si>
    <t>У 2016. години Градска општина Раковица није давала никакве гаранције.</t>
  </si>
  <si>
    <t>део ове Одлуке.</t>
  </si>
  <si>
    <t>Извештај екстерне буџетске ревизије завршног рачуна за 2016. годину је саставни</t>
  </si>
  <si>
    <t xml:space="preserve">Одлуку о завршном рачуну буџета Градске општине Раковица за 2016. годину, </t>
  </si>
  <si>
    <t>обрасце 1,2,3,4 и 5 доставити Градској управи града Београда - Секретаријату за финансије.</t>
  </si>
  <si>
    <t>Извештај о извршењу буџета Градске општине Раковица за 2016. годину и консолидоване</t>
  </si>
  <si>
    <t>Одлуку о завршном рачуну Градске општине Раковица за 2016. годину објавити у</t>
  </si>
  <si>
    <t>"Службеном листу Града Београда".</t>
  </si>
  <si>
    <t>Извештај о коришћењу средстава текуће буџетске резерве је саставни део ове Одлуке.</t>
  </si>
  <si>
    <t>4+5</t>
  </si>
  <si>
    <t>УКУПНИ РАСХОДИ (без кредита)</t>
  </si>
  <si>
    <t>*издаци за набавку нефинансијске имовине (5)</t>
  </si>
  <si>
    <t>II Средства на наменским подрачунима и код индиректног корисника (МЗ)</t>
  </si>
  <si>
    <t>Раковица за 2016. годину (у даљем тексту: Одлука) износе:</t>
  </si>
  <si>
    <t>*трошкове ПДВ-а и сл. у износу од 1.016.277,00 динара,</t>
  </si>
  <si>
    <t>Пренета неутрошена средства из 2015. године</t>
  </si>
  <si>
    <t>1. Стање на дан 31.12.2015. године</t>
  </si>
  <si>
    <t>4. Разлика укупних примања и издатака (7-(4+5))</t>
  </si>
  <si>
    <t>5. Распоређена средства из ранијих година</t>
  </si>
  <si>
    <t>6. Издаци за отплату главнице посл.банкама (6)</t>
  </si>
  <si>
    <t>7. Укупни издаци (4+5+6)</t>
  </si>
  <si>
    <t>8. Повраћај неутрошених средстава у 2016. години</t>
  </si>
  <si>
    <t>9. Рефундација средстава за породиљско и боловање на терет фонда</t>
  </si>
  <si>
    <t>Остварена примања:</t>
  </si>
  <si>
    <t>2. Укупна примања</t>
  </si>
  <si>
    <t>Извршени издаци</t>
  </si>
  <si>
    <t>3. Укупни издаци без отплате кредита (4+5)</t>
  </si>
  <si>
    <t>10. Стање на дан 31.12.2016. године (р.бр: 1+2-7-8+9)</t>
  </si>
  <si>
    <t>3. Разлика укупних примања и издатака (р.бр: 1-2)</t>
  </si>
  <si>
    <t>4+5+6</t>
  </si>
  <si>
    <t xml:space="preserve">УКУПНИ РАСХОДИ </t>
  </si>
  <si>
    <t>5. Стање на дан 31.12.2016. године (р.бр: 3)</t>
  </si>
  <si>
    <t>по основу текућих добровољних трансфера од физичких и правних лица у укупном износу од 98.406.907,00 динара.</t>
  </si>
  <si>
    <t xml:space="preserve">за пројектно планирање, 5.869.085,80 динара за машине и опрему и 474.000,00 динара за </t>
  </si>
  <si>
    <t>нематеријалну имовину (лиценце).</t>
  </si>
  <si>
    <t xml:space="preserve">56.116.456,55 динара за капитално одржавање зграда и објеката (путева и сл.), 397.300,00 динара </t>
  </si>
  <si>
    <t>*Помоћ ИРЛ за куповину сеоских кућа са окућницом и набавку грађевинског материјала и опреме у</t>
  </si>
  <si>
    <t>износу од 3.700.000,00 динара, (у току 2016. год. извршен је повраћај средстава у износу од 135.220,34 дин,</t>
  </si>
  <si>
    <t>*Рушење и уклањање бесправно изграђених и постављених објеката на територији општине Раковица у</t>
  </si>
  <si>
    <t>износу од 4.480.037,00 динара, (у току 2016.године извршен је повраћај средстава у износу од 4.054.460,00)</t>
  </si>
  <si>
    <t>*Успостављање комуналног реда и решавање проблема паркирања на територији општине Раковица у</t>
  </si>
  <si>
    <t>износу од 10.000.000,00 динара,</t>
  </si>
  <si>
    <t>*Координација безбедности саобраћаја на путевима у износу од 2.963.000,00 динара.</t>
  </si>
  <si>
    <t>*Капитално одржавање отворених спортских објеката у износу од 280.896,00 динара (ПДВ).</t>
  </si>
  <si>
    <t>У 2017. годину пренета су неутрошена средства у укупном износу од 64.709.737,10 динара, од чега</t>
  </si>
  <si>
    <t>Ангажована средства текће буџетске резерве у току године исказана су у складу са законским прописима</t>
  </si>
  <si>
    <t xml:space="preserve">У 2016. годину пренетa су наменска средства из 2015. године и средства из кредита из ранијих година у </t>
  </si>
  <si>
    <t>укупном износу од 25.795.667,00 динара за следеће пројекте:</t>
  </si>
  <si>
    <t>*За потребе управе ГО Раковица (уговорене обавезе) у износу од 4.339.300,00 динара.</t>
  </si>
  <si>
    <t>У 2016. години утрошено је 21.080.621,21 динара, повраћај средстава је извршен у укупном износу од</t>
  </si>
  <si>
    <t xml:space="preserve">У 2016. годину пренета су ненаменска неутрошена средства из 2015. године у укупном износу од </t>
  </si>
  <si>
    <t>30.660.002,83 дин. која су распоређена Одлуком о првом ребалансу буџета Градске општине Раковица за 2016. год.</t>
  </si>
  <si>
    <t>Члан 24.</t>
  </si>
  <si>
    <t>Наменска неутрошена средстава у укупном износу од 34.788.102,10 динара биће распоређена Одлуком о</t>
  </si>
  <si>
    <t>Ненаменска неутрошена средства у укупном износу од 29.921.635,00 динара биће распоређена Одлуком</t>
  </si>
  <si>
    <t xml:space="preserve">утврђена је укупна актива у износу од 741.205 хиљада динара и укупна пасива у износу од </t>
  </si>
  <si>
    <t>*64.710 хиљада динара - вишак прихода и примања - суфицит за пренос у наредну</t>
  </si>
  <si>
    <t>првом ребалансу буџета за 2017. годину по утврђеним наменама (процена кроз Одлуку о буџету за 2017.год.)</t>
  </si>
  <si>
    <t>о првом ребалансу буџета за 2017. годину (процена кроз Одлуку о буџету за 2017.год.).</t>
  </si>
  <si>
    <t xml:space="preserve">*53.181 хиљада динара - кориговани вишак прихода и примања </t>
  </si>
  <si>
    <t>4.189.680,34 динара.</t>
  </si>
  <si>
    <t xml:space="preserve">износ од 439.582.789,00 динара. </t>
  </si>
  <si>
    <t>од чега је у 2016. години утрошено 19.720.894,79 динара.</t>
  </si>
  <si>
    <t xml:space="preserve">средства из предх.година у укупном износу од 11.246.587,90 динара и средства из 2016.године у укупном </t>
  </si>
  <si>
    <t>износу од 53.463.149,20 динара.</t>
  </si>
  <si>
    <t>ПОСЕБАН ДЕО</t>
  </si>
  <si>
    <t>ОПШТИ ДЕО</t>
  </si>
  <si>
    <t>ПРЕДСЕДНИК СКУПШТИНЕ ГРАДСКЕ ОПШТИНЕ РАКОВИЦА</t>
  </si>
  <si>
    <t>Цвијетин Ђукановић</t>
  </si>
  <si>
    <t>Скупштина градске општине Раковица на седници одржаној дана  27 .јуна 2017.године, на основу чл. 77.,78.</t>
  </si>
  <si>
    <t>Градске општине Раковица (''Службени лист града Београда'' број 45/08,10/10,07/12,35/13 и 94/14) донела је:</t>
  </si>
  <si>
    <t>СКУПШТИНА ГРАДСКЕ ОПШТИНЕ РАКОВИЦА</t>
  </si>
  <si>
    <t xml:space="preserve">           Број 06-39/2017-IV- 27. јун 2017. године</t>
  </si>
  <si>
    <t xml:space="preserve">      ТАЧНОСТ ПРЕПИСА ОВЕРАВА</t>
  </si>
  <si>
    <t xml:space="preserve">      СЕКРЕТАР СКУПШТИНЕ</t>
  </si>
  <si>
    <t xml:space="preserve">     Мирјана Марковић</t>
  </si>
  <si>
    <t>ПРЕДСЕДНИК СКУПШТИНЕ</t>
  </si>
  <si>
    <t xml:space="preserve">     Цвијетин  Ђукановић, с.р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</si>
</sst>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wrapText="1"/>
    </xf>
    <xf numFmtId="3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49" fontId="2" fillId="0" borderId="2" xfId="0" applyNumberFormat="1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2" fillId="4" borderId="2" xfId="0" applyFont="1" applyFill="1" applyBorder="1"/>
    <xf numFmtId="49" fontId="2" fillId="4" borderId="2" xfId="0" applyNumberFormat="1" applyFont="1" applyFill="1" applyBorder="1"/>
    <xf numFmtId="3" fontId="2" fillId="4" borderId="2" xfId="0" applyNumberFormat="1" applyFont="1" applyFill="1" applyBorder="1"/>
    <xf numFmtId="0" fontId="2" fillId="5" borderId="2" xfId="0" applyFont="1" applyFill="1" applyBorder="1"/>
    <xf numFmtId="49" fontId="2" fillId="5" borderId="2" xfId="0" applyNumberFormat="1" applyFont="1" applyFill="1" applyBorder="1"/>
    <xf numFmtId="3" fontId="2" fillId="5" borderId="2" xfId="0" applyNumberFormat="1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/>
    <xf numFmtId="3" fontId="2" fillId="3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2" xfId="0" applyFont="1" applyFill="1" applyBorder="1"/>
    <xf numFmtId="49" fontId="2" fillId="2" borderId="2" xfId="0" applyNumberFormat="1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2" fillId="6" borderId="2" xfId="0" applyFont="1" applyFill="1" applyBorder="1"/>
    <xf numFmtId="49" fontId="2" fillId="6" borderId="2" xfId="0" applyNumberFormat="1" applyFont="1" applyFill="1" applyBorder="1"/>
    <xf numFmtId="3" fontId="2" fillId="6" borderId="2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0" xfId="0" applyFont="1"/>
    <xf numFmtId="4" fontId="6" fillId="0" borderId="2" xfId="0" applyNumberFormat="1" applyFont="1" applyBorder="1"/>
    <xf numFmtId="4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2" borderId="0" xfId="0" applyFont="1" applyFill="1" applyBorder="1"/>
    <xf numFmtId="0" fontId="6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4" fontId="8" fillId="2" borderId="0" xfId="0" applyNumberFormat="1" applyFont="1" applyFill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10" fillId="2" borderId="0" xfId="0" applyFont="1" applyFill="1"/>
    <xf numFmtId="4" fontId="10" fillId="2" borderId="0" xfId="0" applyNumberFormat="1" applyFont="1" applyFill="1"/>
    <xf numFmtId="4" fontId="9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49" fontId="7" fillId="0" borderId="2" xfId="0" applyNumberFormat="1" applyFont="1" applyBorder="1"/>
    <xf numFmtId="0" fontId="6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3" fontId="1" fillId="0" borderId="0" xfId="0" applyNumberFormat="1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0" fontId="2" fillId="0" borderId="2" xfId="0" applyNumberFormat="1" applyFont="1" applyBorder="1"/>
    <xf numFmtId="10" fontId="2" fillId="6" borderId="2" xfId="0" applyNumberFormat="1" applyFont="1" applyFill="1" applyBorder="1"/>
    <xf numFmtId="10" fontId="2" fillId="4" borderId="2" xfId="0" applyNumberFormat="1" applyFont="1" applyFill="1" applyBorder="1"/>
    <xf numFmtId="10" fontId="2" fillId="3" borderId="2" xfId="0" applyNumberFormat="1" applyFont="1" applyFill="1" applyBorder="1"/>
    <xf numFmtId="10" fontId="2" fillId="5" borderId="2" xfId="0" applyNumberFormat="1" applyFont="1" applyFill="1" applyBorder="1"/>
    <xf numFmtId="10" fontId="2" fillId="2" borderId="2" xfId="0" applyNumberFormat="1" applyFont="1" applyFill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11" fillId="0" borderId="0" xfId="0" applyNumberFormat="1" applyFont="1"/>
    <xf numFmtId="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13" fillId="0" borderId="2" xfId="0" applyNumberFormat="1" applyFont="1" applyBorder="1"/>
    <xf numFmtId="4" fontId="13" fillId="0" borderId="4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4" fontId="13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49" fontId="2" fillId="0" borderId="3" xfId="0" applyNumberFormat="1" applyFont="1" applyBorder="1" applyAlignment="1">
      <alignment horizontal="center" textRotation="90" wrapText="1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6" xfId="0" applyNumberFormat="1" applyFont="1" applyBorder="1" applyAlignment="1">
      <alignment horizontal="center" textRotation="90" wrapText="1"/>
    </xf>
    <xf numFmtId="49" fontId="2" fillId="0" borderId="3" xfId="0" applyNumberFormat="1" applyFont="1" applyBorder="1" applyAlignment="1">
      <alignment horizontal="center" textRotation="90"/>
    </xf>
    <xf numFmtId="49" fontId="2" fillId="0" borderId="7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1"/>
  <sheetViews>
    <sheetView showWhiteSpace="0" view="pageLayout" topLeftCell="A208" zoomScaleNormal="100" workbookViewId="0">
      <selection activeCell="G10" sqref="G10"/>
    </sheetView>
  </sheetViews>
  <sheetFormatPr defaultRowHeight="15" x14ac:dyDescent="0.25"/>
  <cols>
    <col min="1" max="1" width="4.85546875" style="1" customWidth="1"/>
    <col min="2" max="2" width="6.7109375" style="1" customWidth="1"/>
    <col min="3" max="3" width="29.42578125" style="1" customWidth="1"/>
    <col min="4" max="4" width="16.85546875" style="1" customWidth="1"/>
    <col min="5" max="5" width="15.7109375" style="1" customWidth="1"/>
    <col min="6" max="6" width="15.140625" style="1" customWidth="1"/>
    <col min="7" max="7" width="13" style="1" customWidth="1"/>
    <col min="8" max="16384" width="9.140625" style="1"/>
  </cols>
  <sheetData>
    <row r="2" spans="2:10" x14ac:dyDescent="0.25">
      <c r="C2" s="122" t="s">
        <v>488</v>
      </c>
      <c r="D2" s="122"/>
      <c r="E2" s="122"/>
      <c r="F2" s="122"/>
      <c r="G2" s="122"/>
      <c r="J2" s="4"/>
    </row>
    <row r="3" spans="2:10" x14ac:dyDescent="0.25">
      <c r="B3" s="122" t="s">
        <v>239</v>
      </c>
      <c r="C3" s="122"/>
      <c r="D3" s="122"/>
      <c r="E3" s="122"/>
      <c r="F3" s="122"/>
      <c r="G3" s="122"/>
      <c r="J3" s="4"/>
    </row>
    <row r="4" spans="2:10" x14ac:dyDescent="0.25">
      <c r="B4" s="122" t="s">
        <v>240</v>
      </c>
      <c r="C4" s="122"/>
      <c r="D4" s="122"/>
      <c r="E4" s="122"/>
      <c r="F4" s="122"/>
      <c r="G4" s="122"/>
      <c r="J4" s="4"/>
    </row>
    <row r="5" spans="2:10" x14ac:dyDescent="0.25">
      <c r="B5" s="122" t="s">
        <v>489</v>
      </c>
      <c r="C5" s="122"/>
      <c r="D5" s="122"/>
      <c r="E5" s="122"/>
      <c r="F5" s="122"/>
      <c r="G5" s="122"/>
      <c r="J5" s="4"/>
    </row>
    <row r="6" spans="2:10" x14ac:dyDescent="0.25">
      <c r="F6" s="4"/>
      <c r="J6" s="4"/>
    </row>
    <row r="7" spans="2:10" x14ac:dyDescent="0.25">
      <c r="C7" s="123" t="s">
        <v>221</v>
      </c>
      <c r="D7" s="123"/>
      <c r="E7" s="123"/>
      <c r="F7" s="123"/>
      <c r="J7" s="4"/>
    </row>
    <row r="8" spans="2:10" x14ac:dyDescent="0.25">
      <c r="C8" s="6"/>
      <c r="D8" s="39" t="s">
        <v>222</v>
      </c>
      <c r="E8" s="6"/>
      <c r="F8" s="7"/>
      <c r="J8" s="4"/>
    </row>
    <row r="9" spans="2:10" x14ac:dyDescent="0.25">
      <c r="C9" s="6"/>
      <c r="D9" s="109"/>
      <c r="E9" s="6"/>
      <c r="F9" s="7"/>
      <c r="J9" s="4"/>
    </row>
    <row r="10" spans="2:10" x14ac:dyDescent="0.25">
      <c r="C10" s="6" t="s">
        <v>485</v>
      </c>
      <c r="D10" s="8"/>
      <c r="F10" s="4"/>
      <c r="J10" s="4"/>
    </row>
    <row r="11" spans="2:10" x14ac:dyDescent="0.25">
      <c r="D11" s="8" t="s">
        <v>0</v>
      </c>
      <c r="F11" s="4"/>
      <c r="J11" s="4"/>
    </row>
    <row r="12" spans="2:10" x14ac:dyDescent="0.25">
      <c r="D12" s="8"/>
      <c r="F12" s="4"/>
      <c r="J12" s="4"/>
    </row>
    <row r="13" spans="2:10" s="72" customFormat="1" ht="15.75" x14ac:dyDescent="0.25">
      <c r="B13" s="75" t="s">
        <v>236</v>
      </c>
      <c r="C13" s="75"/>
      <c r="D13" s="75"/>
      <c r="E13" s="75"/>
      <c r="F13" s="75"/>
      <c r="G13" s="75"/>
    </row>
    <row r="14" spans="2:10" s="72" customFormat="1" ht="15.75" x14ac:dyDescent="0.25">
      <c r="B14" s="75" t="s">
        <v>432</v>
      </c>
      <c r="C14" s="75"/>
      <c r="D14" s="75"/>
      <c r="E14" s="75"/>
      <c r="F14" s="75"/>
      <c r="G14" s="75"/>
    </row>
    <row r="15" spans="2:10" s="72" customFormat="1" ht="15.75" x14ac:dyDescent="0.25">
      <c r="B15" s="75"/>
      <c r="C15" s="75"/>
      <c r="D15" s="75"/>
      <c r="E15" s="75"/>
      <c r="F15" s="75"/>
      <c r="G15" s="75"/>
    </row>
    <row r="16" spans="2:10" s="72" customFormat="1" ht="15.75" x14ac:dyDescent="0.25">
      <c r="B16" s="75"/>
      <c r="C16" s="75" t="s">
        <v>435</v>
      </c>
      <c r="D16" s="75"/>
      <c r="E16" s="75"/>
      <c r="F16" s="101">
        <v>56455669.829999998</v>
      </c>
      <c r="G16" s="75"/>
    </row>
    <row r="17" spans="2:13" s="72" customFormat="1" ht="15.75" x14ac:dyDescent="0.25">
      <c r="B17" s="75"/>
      <c r="C17" s="75" t="s">
        <v>442</v>
      </c>
      <c r="D17" s="75"/>
      <c r="E17" s="75"/>
      <c r="F17" s="76"/>
      <c r="G17" s="75"/>
      <c r="K17" s="111"/>
      <c r="L17" s="111"/>
      <c r="M17" s="111"/>
    </row>
    <row r="18" spans="2:13" s="72" customFormat="1" ht="15.75" x14ac:dyDescent="0.25">
      <c r="B18" s="75"/>
      <c r="C18" s="75" t="s">
        <v>233</v>
      </c>
      <c r="D18" s="75"/>
      <c r="E18" s="75"/>
      <c r="F18" s="76">
        <v>559428239.03999996</v>
      </c>
      <c r="G18" s="75"/>
      <c r="K18" s="112"/>
      <c r="L18" s="113"/>
      <c r="M18" s="113"/>
    </row>
    <row r="19" spans="2:13" s="72" customFormat="1" ht="15.75" x14ac:dyDescent="0.25">
      <c r="B19" s="75"/>
      <c r="C19" s="75" t="s">
        <v>443</v>
      </c>
      <c r="D19" s="75"/>
      <c r="E19" s="75"/>
      <c r="F19" s="101">
        <f>SUM(F18:F18)</f>
        <v>559428239.03999996</v>
      </c>
      <c r="G19" s="75"/>
      <c r="K19" s="114"/>
      <c r="L19" s="114"/>
      <c r="M19" s="114"/>
    </row>
    <row r="20" spans="2:13" s="72" customFormat="1" ht="15.75" x14ac:dyDescent="0.25">
      <c r="B20" s="75"/>
      <c r="C20" s="75" t="s">
        <v>444</v>
      </c>
      <c r="D20" s="75"/>
      <c r="E20" s="75"/>
      <c r="F20" s="76"/>
      <c r="G20" s="75"/>
      <c r="K20" s="114"/>
      <c r="L20" s="114"/>
      <c r="M20" s="114"/>
    </row>
    <row r="21" spans="2:13" s="72" customFormat="1" ht="15.75" x14ac:dyDescent="0.25">
      <c r="B21" s="75"/>
      <c r="C21" s="75" t="s">
        <v>234</v>
      </c>
      <c r="D21" s="75"/>
      <c r="E21" s="75"/>
      <c r="F21" s="76">
        <v>455123199.63999999</v>
      </c>
      <c r="G21" s="75"/>
      <c r="K21" s="110"/>
      <c r="L21" s="114"/>
      <c r="M21" s="114"/>
    </row>
    <row r="22" spans="2:13" s="72" customFormat="1" ht="15.75" x14ac:dyDescent="0.25">
      <c r="B22" s="75"/>
      <c r="C22" s="75" t="s">
        <v>430</v>
      </c>
      <c r="D22" s="75"/>
      <c r="E22" s="75"/>
      <c r="F22" s="76">
        <v>62856842.350000001</v>
      </c>
      <c r="G22" s="75"/>
      <c r="K22" s="110"/>
      <c r="L22" s="114"/>
      <c r="M22" s="114"/>
    </row>
    <row r="23" spans="2:13" s="72" customFormat="1" ht="15.75" x14ac:dyDescent="0.25">
      <c r="B23" s="75"/>
      <c r="C23" s="75"/>
      <c r="D23" s="75"/>
      <c r="E23" s="75"/>
      <c r="F23" s="78"/>
      <c r="G23" s="75"/>
      <c r="K23" s="90"/>
      <c r="L23" s="91"/>
      <c r="M23" s="91"/>
    </row>
    <row r="24" spans="2:13" s="72" customFormat="1" ht="15.75" x14ac:dyDescent="0.25">
      <c r="B24" s="75"/>
      <c r="C24" s="75" t="s">
        <v>445</v>
      </c>
      <c r="D24" s="75"/>
      <c r="E24" s="75"/>
      <c r="F24" s="101">
        <f>SUM(F21:F23)</f>
        <v>517980041.99000001</v>
      </c>
      <c r="G24" s="75"/>
      <c r="K24" s="112"/>
      <c r="L24" s="113"/>
      <c r="M24" s="113"/>
    </row>
    <row r="25" spans="2:13" s="72" customFormat="1" ht="15.75" x14ac:dyDescent="0.25">
      <c r="B25" s="75"/>
      <c r="C25" s="75" t="s">
        <v>436</v>
      </c>
      <c r="D25" s="75"/>
      <c r="E25" s="75"/>
      <c r="F25" s="78">
        <f>SUM(F18-F24)</f>
        <v>41448197.049999952</v>
      </c>
      <c r="G25" s="75"/>
      <c r="K25" s="110"/>
      <c r="L25" s="114"/>
      <c r="M25" s="114"/>
    </row>
    <row r="26" spans="2:13" s="72" customFormat="1" ht="15.75" x14ac:dyDescent="0.25">
      <c r="B26" s="77"/>
      <c r="C26" s="77" t="s">
        <v>437</v>
      </c>
      <c r="D26" s="77"/>
      <c r="E26" s="77"/>
      <c r="F26" s="78">
        <v>52048104</v>
      </c>
      <c r="G26" s="77"/>
      <c r="H26" s="73"/>
      <c r="I26" s="73"/>
      <c r="J26" s="73"/>
      <c r="K26" s="110"/>
      <c r="L26" s="114"/>
      <c r="M26" s="114"/>
    </row>
    <row r="27" spans="2:13" s="72" customFormat="1" ht="15.75" x14ac:dyDescent="0.25">
      <c r="B27" s="75"/>
      <c r="C27" s="75" t="s">
        <v>438</v>
      </c>
      <c r="D27" s="75"/>
      <c r="E27" s="75"/>
      <c r="F27" s="76">
        <v>29918373.379999999</v>
      </c>
      <c r="G27" s="75"/>
      <c r="K27" s="110"/>
      <c r="L27" s="114"/>
      <c r="M27" s="114"/>
    </row>
    <row r="28" spans="2:13" s="72" customFormat="1" ht="15.75" x14ac:dyDescent="0.25">
      <c r="B28" s="75"/>
      <c r="C28" s="75" t="s">
        <v>439</v>
      </c>
      <c r="D28" s="75"/>
      <c r="E28" s="75"/>
      <c r="F28" s="101">
        <f>SUM(F24+F27)</f>
        <v>547898415.37</v>
      </c>
      <c r="G28" s="75"/>
      <c r="K28" s="102"/>
      <c r="L28" s="103"/>
      <c r="M28" s="103"/>
    </row>
    <row r="29" spans="2:13" s="72" customFormat="1" ht="15.75" x14ac:dyDescent="0.25">
      <c r="B29" s="75"/>
      <c r="C29" s="75" t="s">
        <v>440</v>
      </c>
      <c r="D29" s="75"/>
      <c r="E29" s="75"/>
      <c r="F29" s="76">
        <v>4189680.34</v>
      </c>
      <c r="G29" s="75"/>
      <c r="K29" s="90"/>
      <c r="L29" s="91"/>
      <c r="M29" s="91"/>
    </row>
    <row r="30" spans="2:13" s="72" customFormat="1" ht="15.75" x14ac:dyDescent="0.25">
      <c r="B30" s="75"/>
      <c r="C30" s="75" t="s">
        <v>441</v>
      </c>
      <c r="D30" s="75"/>
      <c r="E30" s="75"/>
      <c r="F30" s="76">
        <v>913923.94</v>
      </c>
      <c r="G30" s="75"/>
      <c r="K30" s="90"/>
      <c r="L30" s="91"/>
      <c r="M30" s="91"/>
    </row>
    <row r="31" spans="2:13" s="72" customFormat="1" ht="15.75" x14ac:dyDescent="0.25">
      <c r="B31" s="75"/>
      <c r="C31" s="75" t="s">
        <v>446</v>
      </c>
      <c r="D31" s="75"/>
      <c r="E31" s="75"/>
      <c r="F31" s="101">
        <f>SUM(F16+F19-F28-F29+F30)</f>
        <v>64709737.099999994</v>
      </c>
      <c r="G31" s="75"/>
      <c r="K31" s="112"/>
      <c r="L31" s="112"/>
      <c r="M31" s="112"/>
    </row>
    <row r="32" spans="2:13" s="72" customFormat="1" ht="15.75" x14ac:dyDescent="0.25">
      <c r="B32" s="75"/>
      <c r="C32" s="75"/>
      <c r="D32" s="75"/>
      <c r="E32" s="75"/>
      <c r="F32" s="76"/>
      <c r="G32" s="75"/>
      <c r="K32" s="79"/>
      <c r="L32" s="79"/>
      <c r="M32" s="79"/>
    </row>
    <row r="33" spans="2:13" s="72" customFormat="1" ht="15.75" x14ac:dyDescent="0.25">
      <c r="B33" s="75"/>
      <c r="C33" s="75" t="s">
        <v>431</v>
      </c>
      <c r="D33" s="75"/>
      <c r="E33" s="75"/>
      <c r="F33" s="75"/>
      <c r="G33" s="75"/>
      <c r="K33" s="110"/>
      <c r="L33" s="110"/>
      <c r="M33" s="110"/>
    </row>
    <row r="34" spans="2:13" s="72" customFormat="1" ht="15.75" x14ac:dyDescent="0.25">
      <c r="B34" s="75"/>
      <c r="C34" s="75" t="s">
        <v>255</v>
      </c>
      <c r="D34" s="75"/>
      <c r="E34" s="75"/>
      <c r="F34" s="76">
        <v>1303909.1399999999</v>
      </c>
      <c r="G34" s="75"/>
      <c r="K34" s="110"/>
      <c r="L34" s="110"/>
      <c r="M34" s="110"/>
    </row>
    <row r="35" spans="2:13" s="73" customFormat="1" ht="15.75" x14ac:dyDescent="0.25">
      <c r="B35" s="77"/>
      <c r="C35" s="77" t="s">
        <v>235</v>
      </c>
      <c r="D35" s="77"/>
      <c r="E35" s="77"/>
      <c r="F35" s="78">
        <v>1303758.25</v>
      </c>
      <c r="G35" s="77"/>
      <c r="K35" s="110"/>
      <c r="L35" s="110"/>
      <c r="M35" s="110"/>
    </row>
    <row r="36" spans="2:13" s="72" customFormat="1" ht="15.75" x14ac:dyDescent="0.25">
      <c r="B36" s="75"/>
      <c r="C36" s="75" t="s">
        <v>447</v>
      </c>
      <c r="D36" s="75"/>
      <c r="E36" s="75"/>
      <c r="F36" s="76">
        <f>SUM(F34-F35)</f>
        <v>150.88999999989755</v>
      </c>
      <c r="G36" s="75"/>
      <c r="K36" s="110"/>
      <c r="L36" s="110"/>
      <c r="M36" s="110"/>
    </row>
    <row r="37" spans="2:13" s="72" customFormat="1" ht="15.75" x14ac:dyDescent="0.25">
      <c r="B37" s="75"/>
      <c r="C37" s="75" t="s">
        <v>450</v>
      </c>
      <c r="D37" s="75"/>
      <c r="E37" s="75"/>
      <c r="F37" s="101">
        <f>SUM(F36)</f>
        <v>150.88999999989755</v>
      </c>
      <c r="G37" s="75"/>
      <c r="K37" s="110"/>
      <c r="L37" s="110"/>
      <c r="M37" s="110"/>
    </row>
    <row r="38" spans="2:13" s="72" customFormat="1" ht="15.75" x14ac:dyDescent="0.25">
      <c r="B38" s="75"/>
      <c r="C38" s="75"/>
      <c r="D38" s="75"/>
      <c r="E38" s="75"/>
      <c r="F38" s="75"/>
      <c r="G38" s="75"/>
      <c r="K38" s="74"/>
      <c r="L38" s="74"/>
      <c r="M38" s="74"/>
    </row>
    <row r="39" spans="2:13" x14ac:dyDescent="0.25">
      <c r="D39" s="41" t="s">
        <v>237</v>
      </c>
      <c r="F39" s="42"/>
      <c r="J39" s="4"/>
    </row>
    <row r="40" spans="2:13" x14ac:dyDescent="0.25">
      <c r="D40" s="40"/>
      <c r="F40" s="42"/>
      <c r="J40" s="4"/>
    </row>
    <row r="41" spans="2:13" x14ac:dyDescent="0.25">
      <c r="C41" s="1" t="s">
        <v>238</v>
      </c>
      <c r="D41" s="40"/>
      <c r="F41" s="42"/>
      <c r="J41" s="4"/>
    </row>
    <row r="42" spans="2:13" x14ac:dyDescent="0.25">
      <c r="B42" s="1" t="s">
        <v>241</v>
      </c>
      <c r="D42" s="41"/>
      <c r="F42" s="42"/>
      <c r="J42" s="4"/>
    </row>
    <row r="43" spans="2:13" x14ac:dyDescent="0.25">
      <c r="B43" s="1" t="s">
        <v>242</v>
      </c>
      <c r="D43" s="41"/>
      <c r="F43" s="42"/>
      <c r="J43" s="4"/>
    </row>
    <row r="44" spans="2:13" x14ac:dyDescent="0.25">
      <c r="B44" s="1" t="s">
        <v>243</v>
      </c>
      <c r="D44" s="41"/>
      <c r="F44" s="42"/>
      <c r="J44" s="4"/>
    </row>
    <row r="45" spans="2:13" x14ac:dyDescent="0.25">
      <c r="B45" s="1" t="s">
        <v>451</v>
      </c>
      <c r="D45" s="41"/>
      <c r="F45" s="80"/>
      <c r="J45" s="4"/>
    </row>
    <row r="46" spans="2:13" x14ac:dyDescent="0.25">
      <c r="D46" s="41"/>
      <c r="F46" s="42"/>
      <c r="J46" s="4"/>
    </row>
    <row r="47" spans="2:13" x14ac:dyDescent="0.25">
      <c r="D47" s="92"/>
      <c r="F47" s="42"/>
      <c r="J47" s="4"/>
    </row>
    <row r="48" spans="2:13" x14ac:dyDescent="0.25">
      <c r="D48" s="41" t="s">
        <v>244</v>
      </c>
      <c r="F48" s="42"/>
      <c r="J48" s="4"/>
    </row>
    <row r="49" spans="3:10" x14ac:dyDescent="0.25">
      <c r="D49" s="41"/>
      <c r="F49" s="42"/>
      <c r="J49" s="4"/>
    </row>
    <row r="50" spans="3:10" x14ac:dyDescent="0.25">
      <c r="C50" s="1" t="s">
        <v>271</v>
      </c>
      <c r="D50" s="41"/>
      <c r="F50" s="42"/>
      <c r="J50" s="4"/>
    </row>
    <row r="51" spans="3:10" x14ac:dyDescent="0.25">
      <c r="C51" s="1" t="s">
        <v>257</v>
      </c>
      <c r="D51" s="41"/>
      <c r="F51" s="42"/>
      <c r="J51" s="4"/>
    </row>
    <row r="52" spans="3:10" x14ac:dyDescent="0.25">
      <c r="C52" s="1" t="s">
        <v>245</v>
      </c>
      <c r="D52" s="41"/>
      <c r="F52" s="42"/>
      <c r="J52" s="4"/>
    </row>
    <row r="53" spans="3:10" x14ac:dyDescent="0.25">
      <c r="C53" s="1" t="s">
        <v>246</v>
      </c>
      <c r="D53" s="41"/>
      <c r="F53" s="42"/>
      <c r="J53" s="4"/>
    </row>
    <row r="54" spans="3:10" x14ac:dyDescent="0.25">
      <c r="C54" s="1" t="s">
        <v>247</v>
      </c>
      <c r="D54" s="41"/>
      <c r="F54" s="42"/>
      <c r="J54" s="4"/>
    </row>
    <row r="55" spans="3:10" x14ac:dyDescent="0.25">
      <c r="C55" s="1" t="s">
        <v>248</v>
      </c>
      <c r="D55" s="41"/>
      <c r="F55" s="42"/>
      <c r="J55" s="4"/>
    </row>
    <row r="56" spans="3:10" x14ac:dyDescent="0.25">
      <c r="C56" s="1" t="s">
        <v>267</v>
      </c>
      <c r="D56" s="71"/>
      <c r="F56" s="42"/>
      <c r="J56" s="4"/>
    </row>
    <row r="57" spans="3:10" x14ac:dyDescent="0.25">
      <c r="C57" s="1" t="s">
        <v>268</v>
      </c>
      <c r="D57" s="71"/>
      <c r="F57" s="42"/>
      <c r="J57" s="4"/>
    </row>
    <row r="58" spans="3:10" x14ac:dyDescent="0.25">
      <c r="D58" s="41"/>
      <c r="F58" s="42"/>
      <c r="J58" s="4"/>
    </row>
    <row r="59" spans="3:10" x14ac:dyDescent="0.25">
      <c r="C59" s="1" t="s">
        <v>256</v>
      </c>
      <c r="D59" s="41"/>
      <c r="F59" s="42"/>
      <c r="J59" s="4"/>
    </row>
    <row r="60" spans="3:10" x14ac:dyDescent="0.25">
      <c r="C60" s="1" t="s">
        <v>249</v>
      </c>
      <c r="D60" s="41"/>
      <c r="F60" s="42"/>
      <c r="J60" s="4"/>
    </row>
    <row r="61" spans="3:10" x14ac:dyDescent="0.25">
      <c r="C61" s="1" t="s">
        <v>250</v>
      </c>
      <c r="D61" s="41"/>
      <c r="F61" s="42"/>
      <c r="J61" s="4"/>
    </row>
    <row r="62" spans="3:10" x14ac:dyDescent="0.25">
      <c r="C62" s="1" t="s">
        <v>253</v>
      </c>
      <c r="D62" s="41"/>
      <c r="F62" s="42"/>
      <c r="J62" s="4"/>
    </row>
    <row r="63" spans="3:10" x14ac:dyDescent="0.25">
      <c r="C63" s="1" t="s">
        <v>251</v>
      </c>
      <c r="D63" s="41"/>
      <c r="F63" s="42"/>
      <c r="J63" s="4"/>
    </row>
    <row r="64" spans="3:10" x14ac:dyDescent="0.25">
      <c r="C64" s="1" t="s">
        <v>254</v>
      </c>
      <c r="D64" s="41"/>
      <c r="F64" s="42"/>
      <c r="J64" s="4"/>
    </row>
    <row r="65" spans="3:10" x14ac:dyDescent="0.25">
      <c r="C65" s="1" t="s">
        <v>252</v>
      </c>
      <c r="D65" s="41"/>
      <c r="F65" s="42"/>
      <c r="J65" s="4"/>
    </row>
    <row r="66" spans="3:10" x14ac:dyDescent="0.25">
      <c r="D66" s="41"/>
      <c r="F66" s="42"/>
      <c r="J66" s="4"/>
    </row>
    <row r="67" spans="3:10" x14ac:dyDescent="0.25">
      <c r="C67" s="1" t="s">
        <v>258</v>
      </c>
      <c r="D67" s="41"/>
      <c r="F67" s="42"/>
      <c r="J67" s="4"/>
    </row>
    <row r="68" spans="3:10" x14ac:dyDescent="0.25">
      <c r="C68" s="1" t="s">
        <v>259</v>
      </c>
      <c r="D68" s="41"/>
      <c r="F68" s="42"/>
      <c r="J68" s="4"/>
    </row>
    <row r="69" spans="3:10" x14ac:dyDescent="0.25">
      <c r="C69" s="1" t="s">
        <v>260</v>
      </c>
      <c r="D69" s="41"/>
      <c r="F69" s="42"/>
      <c r="J69" s="4"/>
    </row>
    <row r="70" spans="3:10" x14ac:dyDescent="0.25">
      <c r="C70" s="1" t="s">
        <v>261</v>
      </c>
      <c r="D70" s="41"/>
      <c r="F70" s="42"/>
      <c r="J70" s="4"/>
    </row>
    <row r="71" spans="3:10" x14ac:dyDescent="0.25">
      <c r="C71" s="1" t="s">
        <v>262</v>
      </c>
      <c r="D71" s="41"/>
      <c r="F71" s="42"/>
      <c r="J71" s="4"/>
    </row>
    <row r="72" spans="3:10" x14ac:dyDescent="0.25">
      <c r="C72" s="1" t="s">
        <v>263</v>
      </c>
      <c r="D72" s="41"/>
      <c r="F72" s="42"/>
      <c r="J72" s="4"/>
    </row>
    <row r="73" spans="3:10" x14ac:dyDescent="0.25">
      <c r="C73" s="1" t="s">
        <v>264</v>
      </c>
      <c r="D73" s="41"/>
      <c r="F73" s="42"/>
      <c r="J73" s="4"/>
    </row>
    <row r="74" spans="3:10" x14ac:dyDescent="0.25">
      <c r="C74" s="1" t="s">
        <v>265</v>
      </c>
      <c r="D74" s="41"/>
      <c r="F74" s="42"/>
      <c r="J74" s="4"/>
    </row>
    <row r="75" spans="3:10" x14ac:dyDescent="0.25">
      <c r="C75" s="1" t="s">
        <v>266</v>
      </c>
      <c r="D75" s="41"/>
      <c r="F75" s="42"/>
      <c r="J75" s="4"/>
    </row>
    <row r="76" spans="3:10" x14ac:dyDescent="0.25">
      <c r="D76" s="41"/>
      <c r="F76" s="42"/>
      <c r="J76" s="4"/>
    </row>
    <row r="77" spans="3:10" x14ac:dyDescent="0.25">
      <c r="C77" s="1" t="s">
        <v>269</v>
      </c>
      <c r="D77" s="41"/>
      <c r="F77" s="42"/>
      <c r="J77" s="4"/>
    </row>
    <row r="78" spans="3:10" x14ac:dyDescent="0.25">
      <c r="C78" s="1" t="s">
        <v>270</v>
      </c>
      <c r="D78" s="41"/>
      <c r="F78" s="42"/>
      <c r="J78" s="4"/>
    </row>
    <row r="79" spans="3:10" x14ac:dyDescent="0.25">
      <c r="D79" s="41"/>
      <c r="F79" s="42"/>
      <c r="J79" s="4"/>
    </row>
    <row r="80" spans="3:10" x14ac:dyDescent="0.25">
      <c r="D80" s="71" t="s">
        <v>272</v>
      </c>
      <c r="F80" s="42"/>
      <c r="J80" s="4"/>
    </row>
    <row r="81" spans="2:10" x14ac:dyDescent="0.25">
      <c r="D81" s="41"/>
      <c r="F81" s="42"/>
      <c r="J81" s="4"/>
    </row>
    <row r="82" spans="2:10" x14ac:dyDescent="0.25">
      <c r="C82" s="1" t="s">
        <v>465</v>
      </c>
      <c r="D82" s="92"/>
      <c r="F82" s="42"/>
      <c r="J82" s="4"/>
    </row>
    <row r="83" spans="2:10" x14ac:dyDescent="0.25">
      <c r="B83" s="1" t="s">
        <v>466</v>
      </c>
      <c r="D83" s="92"/>
      <c r="F83" s="42"/>
      <c r="J83" s="4"/>
    </row>
    <row r="84" spans="2:10" x14ac:dyDescent="0.25">
      <c r="C84" s="1" t="s">
        <v>455</v>
      </c>
      <c r="D84" s="92"/>
      <c r="F84" s="42"/>
      <c r="J84" s="4"/>
    </row>
    <row r="85" spans="2:10" x14ac:dyDescent="0.25">
      <c r="C85" s="1" t="s">
        <v>456</v>
      </c>
      <c r="D85" s="92"/>
      <c r="F85" s="42"/>
      <c r="J85" s="4"/>
    </row>
    <row r="86" spans="2:10" x14ac:dyDescent="0.25">
      <c r="C86" s="1" t="s">
        <v>457</v>
      </c>
      <c r="D86" s="92"/>
      <c r="F86" s="42"/>
      <c r="J86" s="4"/>
    </row>
    <row r="87" spans="2:10" x14ac:dyDescent="0.25">
      <c r="C87" s="1" t="s">
        <v>458</v>
      </c>
      <c r="D87" s="92"/>
      <c r="F87" s="42"/>
      <c r="J87" s="4"/>
    </row>
    <row r="88" spans="2:10" x14ac:dyDescent="0.25">
      <c r="C88" s="1" t="s">
        <v>459</v>
      </c>
      <c r="D88" s="92"/>
      <c r="F88" s="42"/>
      <c r="J88" s="4"/>
    </row>
    <row r="89" spans="2:10" x14ac:dyDescent="0.25">
      <c r="C89" s="1" t="s">
        <v>460</v>
      </c>
      <c r="D89" s="92"/>
      <c r="F89" s="42"/>
      <c r="J89" s="4"/>
    </row>
    <row r="90" spans="2:10" x14ac:dyDescent="0.25">
      <c r="C90" s="1" t="s">
        <v>461</v>
      </c>
      <c r="D90" s="92"/>
      <c r="F90" s="42"/>
      <c r="J90" s="4"/>
    </row>
    <row r="91" spans="2:10" x14ac:dyDescent="0.25">
      <c r="C91" s="1" t="s">
        <v>462</v>
      </c>
      <c r="D91" s="92"/>
      <c r="F91" s="42"/>
      <c r="J91" s="4"/>
    </row>
    <row r="92" spans="2:10" x14ac:dyDescent="0.25">
      <c r="C92" s="1" t="s">
        <v>467</v>
      </c>
      <c r="D92" s="92"/>
      <c r="F92" s="42"/>
      <c r="J92" s="4"/>
    </row>
    <row r="93" spans="2:10" x14ac:dyDescent="0.25">
      <c r="D93" s="92"/>
      <c r="F93" s="42"/>
      <c r="J93" s="4"/>
    </row>
    <row r="94" spans="2:10" x14ac:dyDescent="0.25">
      <c r="C94" s="1" t="s">
        <v>468</v>
      </c>
      <c r="D94" s="92"/>
      <c r="F94" s="42"/>
      <c r="J94" s="4"/>
    </row>
    <row r="95" spans="2:10" x14ac:dyDescent="0.25">
      <c r="B95" s="1" t="s">
        <v>479</v>
      </c>
      <c r="D95" s="92"/>
      <c r="F95" s="42"/>
      <c r="J95" s="4"/>
    </row>
    <row r="96" spans="2:10" x14ac:dyDescent="0.25">
      <c r="D96" s="92"/>
      <c r="F96" s="42"/>
      <c r="J96" s="4"/>
    </row>
    <row r="97" spans="2:10" x14ac:dyDescent="0.25">
      <c r="C97" s="1" t="s">
        <v>469</v>
      </c>
      <c r="D97" s="92"/>
      <c r="F97" s="42"/>
      <c r="J97" s="4"/>
    </row>
    <row r="98" spans="2:10" x14ac:dyDescent="0.25">
      <c r="B98" s="1" t="s">
        <v>470</v>
      </c>
      <c r="D98" s="92"/>
      <c r="F98" s="42"/>
      <c r="J98" s="4"/>
    </row>
    <row r="99" spans="2:10" ht="15.75" customHeight="1" x14ac:dyDescent="0.25">
      <c r="B99" s="1" t="s">
        <v>481</v>
      </c>
      <c r="D99" s="92"/>
      <c r="F99" s="42"/>
      <c r="J99" s="4"/>
    </row>
    <row r="100" spans="2:10" x14ac:dyDescent="0.25">
      <c r="D100" s="92"/>
      <c r="F100" s="42"/>
      <c r="J100" s="4"/>
    </row>
    <row r="101" spans="2:10" x14ac:dyDescent="0.25">
      <c r="D101" s="92" t="s">
        <v>273</v>
      </c>
      <c r="F101" s="42"/>
      <c r="J101" s="4"/>
    </row>
    <row r="102" spans="2:10" x14ac:dyDescent="0.25">
      <c r="D102" s="92"/>
      <c r="F102" s="42"/>
      <c r="J102" s="4"/>
    </row>
    <row r="103" spans="2:10" x14ac:dyDescent="0.25">
      <c r="C103" s="1" t="s">
        <v>463</v>
      </c>
      <c r="D103" s="92"/>
      <c r="F103" s="42"/>
      <c r="J103" s="4"/>
    </row>
    <row r="104" spans="2:10" x14ac:dyDescent="0.25">
      <c r="B104" s="1" t="s">
        <v>482</v>
      </c>
      <c r="D104" s="92"/>
      <c r="F104" s="42"/>
      <c r="J104" s="4"/>
    </row>
    <row r="105" spans="2:10" x14ac:dyDescent="0.25">
      <c r="B105" s="1" t="s">
        <v>483</v>
      </c>
      <c r="D105" s="92"/>
      <c r="F105" s="42"/>
      <c r="J105" s="4"/>
    </row>
    <row r="106" spans="2:10" x14ac:dyDescent="0.25">
      <c r="D106" s="92"/>
      <c r="F106" s="42"/>
      <c r="J106" s="4"/>
    </row>
    <row r="107" spans="2:10" x14ac:dyDescent="0.25">
      <c r="C107" s="1" t="s">
        <v>472</v>
      </c>
      <c r="D107" s="92"/>
      <c r="F107" s="42"/>
      <c r="J107" s="4"/>
    </row>
    <row r="108" spans="2:10" x14ac:dyDescent="0.25">
      <c r="B108" s="1" t="s">
        <v>476</v>
      </c>
      <c r="D108" s="92"/>
      <c r="F108" s="42"/>
      <c r="J108" s="4"/>
    </row>
    <row r="109" spans="2:10" x14ac:dyDescent="0.25">
      <c r="C109" s="1" t="s">
        <v>473</v>
      </c>
      <c r="D109" s="92"/>
      <c r="F109" s="42"/>
      <c r="J109" s="4"/>
    </row>
    <row r="110" spans="2:10" x14ac:dyDescent="0.25">
      <c r="B110" s="1" t="s">
        <v>477</v>
      </c>
      <c r="D110" s="92"/>
      <c r="F110" s="42"/>
      <c r="J110" s="4"/>
    </row>
    <row r="111" spans="2:10" x14ac:dyDescent="0.25">
      <c r="D111" s="92"/>
      <c r="F111" s="42"/>
      <c r="J111" s="4"/>
    </row>
    <row r="112" spans="2:10" x14ac:dyDescent="0.25">
      <c r="D112" s="92" t="s">
        <v>276</v>
      </c>
      <c r="F112" s="42"/>
      <c r="J112" s="4"/>
    </row>
    <row r="113" spans="2:10" x14ac:dyDescent="0.25">
      <c r="D113" s="41"/>
      <c r="F113" s="42"/>
      <c r="J113" s="4"/>
    </row>
    <row r="114" spans="2:10" x14ac:dyDescent="0.25">
      <c r="C114" s="1" t="s">
        <v>410</v>
      </c>
      <c r="D114" s="41"/>
      <c r="F114" s="42"/>
      <c r="J114" s="4"/>
    </row>
    <row r="115" spans="2:10" x14ac:dyDescent="0.25">
      <c r="B115" s="1" t="s">
        <v>411</v>
      </c>
      <c r="D115" s="41"/>
      <c r="F115" s="42"/>
      <c r="J115" s="4"/>
    </row>
    <row r="116" spans="2:10" x14ac:dyDescent="0.25">
      <c r="D116" s="92"/>
      <c r="F116" s="42"/>
      <c r="J116" s="4"/>
    </row>
    <row r="117" spans="2:10" x14ac:dyDescent="0.25">
      <c r="C117" s="1" t="s">
        <v>275</v>
      </c>
      <c r="D117" s="41"/>
      <c r="F117" s="42"/>
      <c r="J117" s="4"/>
    </row>
    <row r="118" spans="2:10" x14ac:dyDescent="0.25">
      <c r="B118" s="1" t="s">
        <v>480</v>
      </c>
      <c r="D118" s="41"/>
      <c r="F118" s="42"/>
      <c r="J118" s="4"/>
    </row>
    <row r="119" spans="2:10" x14ac:dyDescent="0.25">
      <c r="D119" s="41"/>
      <c r="F119" s="42"/>
      <c r="J119" s="4"/>
    </row>
    <row r="120" spans="2:10" x14ac:dyDescent="0.25">
      <c r="D120" s="92"/>
      <c r="F120" s="42"/>
      <c r="J120" s="4"/>
    </row>
    <row r="121" spans="2:10" x14ac:dyDescent="0.25">
      <c r="D121" s="92"/>
      <c r="F121" s="42"/>
      <c r="J121" s="4"/>
    </row>
    <row r="122" spans="2:10" x14ac:dyDescent="0.25">
      <c r="D122" s="41"/>
      <c r="F122" s="42"/>
      <c r="J122" s="4"/>
    </row>
    <row r="123" spans="2:10" x14ac:dyDescent="0.25">
      <c r="D123" s="92" t="s">
        <v>282</v>
      </c>
      <c r="F123" s="42"/>
      <c r="J123" s="4"/>
    </row>
    <row r="124" spans="2:10" x14ac:dyDescent="0.25">
      <c r="D124" s="41"/>
      <c r="F124" s="42"/>
      <c r="J124" s="4"/>
    </row>
    <row r="125" spans="2:10" x14ac:dyDescent="0.25">
      <c r="C125" s="1" t="s">
        <v>277</v>
      </c>
      <c r="D125" s="41"/>
      <c r="F125" s="42"/>
      <c r="J125" s="4"/>
    </row>
    <row r="126" spans="2:10" x14ac:dyDescent="0.25">
      <c r="C126" s="1" t="s">
        <v>278</v>
      </c>
      <c r="D126" s="41"/>
      <c r="F126" s="42"/>
      <c r="J126" s="4"/>
    </row>
    <row r="127" spans="2:10" x14ac:dyDescent="0.25">
      <c r="C127" s="1" t="s">
        <v>279</v>
      </c>
      <c r="D127" s="41"/>
      <c r="F127" s="42"/>
      <c r="J127" s="4"/>
    </row>
    <row r="128" spans="2:10" x14ac:dyDescent="0.25">
      <c r="C128" s="1" t="s">
        <v>280</v>
      </c>
      <c r="D128" s="71"/>
      <c r="F128" s="42"/>
      <c r="J128" s="4"/>
    </row>
    <row r="129" spans="2:10" x14ac:dyDescent="0.25">
      <c r="C129" s="1" t="s">
        <v>281</v>
      </c>
      <c r="D129" s="71"/>
      <c r="F129" s="42"/>
      <c r="J129" s="4"/>
    </row>
    <row r="130" spans="2:10" x14ac:dyDescent="0.25">
      <c r="D130" s="71"/>
      <c r="F130" s="42"/>
      <c r="J130" s="4"/>
    </row>
    <row r="131" spans="2:10" x14ac:dyDescent="0.25">
      <c r="D131" s="92" t="s">
        <v>296</v>
      </c>
      <c r="F131" s="42"/>
      <c r="J131" s="4"/>
    </row>
    <row r="132" spans="2:10" x14ac:dyDescent="0.25">
      <c r="D132" s="71"/>
      <c r="F132" s="42"/>
      <c r="J132" s="4"/>
    </row>
    <row r="133" spans="2:10" x14ac:dyDescent="0.25">
      <c r="C133" s="1" t="s">
        <v>464</v>
      </c>
      <c r="D133" s="71"/>
      <c r="F133" s="42"/>
      <c r="J133" s="4"/>
    </row>
    <row r="134" spans="2:10" x14ac:dyDescent="0.25">
      <c r="B134" s="1" t="s">
        <v>283</v>
      </c>
      <c r="D134" s="71"/>
      <c r="F134" s="42"/>
      <c r="J134" s="4"/>
    </row>
    <row r="135" spans="2:10" x14ac:dyDescent="0.25">
      <c r="B135" s="1" t="s">
        <v>284</v>
      </c>
      <c r="D135" s="71"/>
      <c r="F135" s="42"/>
      <c r="J135" s="4"/>
    </row>
    <row r="136" spans="2:10" x14ac:dyDescent="0.25">
      <c r="D136" s="92"/>
      <c r="F136" s="42"/>
      <c r="J136" s="4"/>
    </row>
    <row r="137" spans="2:10" x14ac:dyDescent="0.25">
      <c r="C137" s="1" t="s">
        <v>294</v>
      </c>
      <c r="D137" s="71"/>
      <c r="F137" s="42"/>
      <c r="J137" s="4"/>
    </row>
    <row r="138" spans="2:10" x14ac:dyDescent="0.25">
      <c r="C138" s="1" t="s">
        <v>295</v>
      </c>
      <c r="D138" s="71"/>
      <c r="F138" s="42"/>
      <c r="J138" s="4"/>
    </row>
    <row r="139" spans="2:10" x14ac:dyDescent="0.25">
      <c r="C139" s="1" t="s">
        <v>412</v>
      </c>
      <c r="D139" s="71"/>
      <c r="F139" s="42"/>
      <c r="J139" s="4"/>
    </row>
    <row r="140" spans="2:10" x14ac:dyDescent="0.25">
      <c r="C140" s="1" t="s">
        <v>293</v>
      </c>
      <c r="D140" s="71"/>
      <c r="F140" s="42"/>
      <c r="J140" s="4"/>
    </row>
    <row r="141" spans="2:10" x14ac:dyDescent="0.25">
      <c r="C141" s="1" t="s">
        <v>285</v>
      </c>
      <c r="D141" s="71"/>
      <c r="F141" s="42"/>
      <c r="J141" s="4"/>
    </row>
    <row r="142" spans="2:10" x14ac:dyDescent="0.25">
      <c r="C142" s="1" t="s">
        <v>286</v>
      </c>
      <c r="D142" s="41"/>
      <c r="F142" s="42"/>
      <c r="J142" s="4"/>
    </row>
    <row r="143" spans="2:10" x14ac:dyDescent="0.25">
      <c r="C143" s="1" t="s">
        <v>287</v>
      </c>
      <c r="D143" s="71"/>
      <c r="F143" s="42"/>
      <c r="J143" s="4"/>
    </row>
    <row r="144" spans="2:10" x14ac:dyDescent="0.25">
      <c r="C144" s="1" t="s">
        <v>288</v>
      </c>
      <c r="D144" s="71"/>
      <c r="F144" s="42"/>
      <c r="J144" s="4"/>
    </row>
    <row r="145" spans="2:10" x14ac:dyDescent="0.25">
      <c r="C145" s="1" t="s">
        <v>289</v>
      </c>
      <c r="D145" s="71"/>
      <c r="F145" s="42"/>
      <c r="J145" s="4"/>
    </row>
    <row r="146" spans="2:10" x14ac:dyDescent="0.25">
      <c r="C146" s="1" t="s">
        <v>290</v>
      </c>
      <c r="D146" s="71"/>
      <c r="F146" s="42"/>
      <c r="J146" s="4"/>
    </row>
    <row r="147" spans="2:10" x14ac:dyDescent="0.25">
      <c r="C147" s="1" t="s">
        <v>291</v>
      </c>
      <c r="D147" s="71"/>
      <c r="F147" s="42"/>
      <c r="J147" s="4"/>
    </row>
    <row r="148" spans="2:10" x14ac:dyDescent="0.25">
      <c r="C148" s="1" t="s">
        <v>433</v>
      </c>
      <c r="D148" s="41"/>
      <c r="F148" s="42"/>
      <c r="J148" s="4"/>
    </row>
    <row r="149" spans="2:10" x14ac:dyDescent="0.25">
      <c r="C149" s="1" t="s">
        <v>292</v>
      </c>
      <c r="D149" s="71"/>
      <c r="F149" s="42"/>
      <c r="J149" s="4"/>
    </row>
    <row r="150" spans="2:10" x14ac:dyDescent="0.25">
      <c r="C150" s="1" t="s">
        <v>427</v>
      </c>
      <c r="D150" s="92"/>
      <c r="F150" s="42"/>
      <c r="J150" s="4"/>
    </row>
    <row r="151" spans="2:10" x14ac:dyDescent="0.25">
      <c r="D151" s="92"/>
      <c r="F151" s="42"/>
      <c r="J151" s="4"/>
    </row>
    <row r="152" spans="2:10" x14ac:dyDescent="0.25">
      <c r="D152" s="92" t="s">
        <v>55</v>
      </c>
      <c r="F152" s="42"/>
      <c r="J152" s="4"/>
    </row>
    <row r="153" spans="2:10" x14ac:dyDescent="0.25">
      <c r="D153" s="71"/>
      <c r="F153" s="42"/>
      <c r="J153" s="4"/>
    </row>
    <row r="154" spans="2:10" x14ac:dyDescent="0.25">
      <c r="C154" s="1" t="s">
        <v>297</v>
      </c>
      <c r="D154" s="71"/>
      <c r="F154" s="42"/>
      <c r="J154" s="4"/>
    </row>
    <row r="155" spans="2:10" x14ac:dyDescent="0.25">
      <c r="B155" s="1" t="s">
        <v>298</v>
      </c>
      <c r="D155" s="71"/>
      <c r="F155" s="42"/>
      <c r="J155" s="4"/>
    </row>
    <row r="156" spans="2:10" x14ac:dyDescent="0.25">
      <c r="D156" s="92"/>
      <c r="F156" s="4"/>
      <c r="J156" s="4"/>
    </row>
    <row r="157" spans="2:10" x14ac:dyDescent="0.25">
      <c r="D157" s="92" t="s">
        <v>326</v>
      </c>
      <c r="F157" s="4"/>
      <c r="J157" s="4"/>
    </row>
    <row r="158" spans="2:10" x14ac:dyDescent="0.25">
      <c r="D158" s="71"/>
      <c r="F158" s="4"/>
      <c r="J158" s="4"/>
    </row>
    <row r="159" spans="2:10" x14ac:dyDescent="0.25">
      <c r="C159" s="1" t="s">
        <v>324</v>
      </c>
      <c r="D159" s="71"/>
      <c r="F159" s="4"/>
      <c r="J159" s="4"/>
    </row>
    <row r="160" spans="2:10" x14ac:dyDescent="0.25">
      <c r="B160" s="1" t="s">
        <v>325</v>
      </c>
      <c r="D160" s="71"/>
      <c r="F160" s="4"/>
      <c r="J160" s="4"/>
    </row>
    <row r="161" spans="1:10" x14ac:dyDescent="0.25">
      <c r="D161" s="92"/>
      <c r="F161" s="4"/>
      <c r="J161" s="4"/>
    </row>
    <row r="162" spans="1:10" x14ac:dyDescent="0.25">
      <c r="C162" s="6" t="s">
        <v>484</v>
      </c>
      <c r="D162" s="71"/>
      <c r="F162" s="4"/>
      <c r="J162" s="4"/>
    </row>
    <row r="163" spans="1:10" x14ac:dyDescent="0.25">
      <c r="D163" s="92" t="s">
        <v>341</v>
      </c>
      <c r="F163" s="4"/>
      <c r="J163" s="4"/>
    </row>
    <row r="164" spans="1:10" x14ac:dyDescent="0.25">
      <c r="C164" s="6"/>
      <c r="D164" s="71"/>
      <c r="F164" s="4"/>
      <c r="J164" s="4"/>
    </row>
    <row r="165" spans="1:10" x14ac:dyDescent="0.25">
      <c r="C165" s="1" t="s">
        <v>299</v>
      </c>
      <c r="D165" s="71"/>
      <c r="F165" s="4"/>
      <c r="J165" s="4"/>
    </row>
    <row r="166" spans="1:10" x14ac:dyDescent="0.25">
      <c r="D166" s="71"/>
      <c r="F166" s="4"/>
      <c r="J166" s="4"/>
    </row>
    <row r="167" spans="1:10" x14ac:dyDescent="0.25">
      <c r="C167" s="115" t="s">
        <v>300</v>
      </c>
      <c r="D167" s="115"/>
      <c r="E167" s="115"/>
      <c r="F167" s="4"/>
      <c r="J167" s="4"/>
    </row>
    <row r="168" spans="1:10" x14ac:dyDescent="0.25">
      <c r="C168" s="81"/>
      <c r="D168" s="81"/>
      <c r="E168" s="81"/>
      <c r="F168" s="4"/>
      <c r="J168" s="4"/>
    </row>
    <row r="169" spans="1:10" s="44" customFormat="1" ht="29.45" customHeight="1" x14ac:dyDescent="0.25">
      <c r="A169" s="82" t="s">
        <v>316</v>
      </c>
      <c r="B169" s="56" t="s">
        <v>302</v>
      </c>
      <c r="C169" s="43" t="s">
        <v>224</v>
      </c>
      <c r="D169" s="43" t="s">
        <v>225</v>
      </c>
      <c r="E169" s="43" t="s">
        <v>226</v>
      </c>
      <c r="F169" s="55" t="s">
        <v>227</v>
      </c>
      <c r="G169" s="56" t="s">
        <v>228</v>
      </c>
    </row>
    <row r="170" spans="1:10" s="46" customFormat="1" ht="29.45" customHeight="1" x14ac:dyDescent="0.25">
      <c r="A170" s="45">
        <v>1</v>
      </c>
      <c r="B170" s="45">
        <v>2</v>
      </c>
      <c r="C170" s="45">
        <v>3</v>
      </c>
      <c r="D170" s="45">
        <v>4</v>
      </c>
      <c r="E170" s="45">
        <v>5</v>
      </c>
      <c r="F170" s="52">
        <v>6</v>
      </c>
      <c r="G170" s="45">
        <v>7</v>
      </c>
    </row>
    <row r="171" spans="1:10" s="44" customFormat="1" ht="29.45" customHeight="1" x14ac:dyDescent="0.25">
      <c r="A171" s="83" t="s">
        <v>6</v>
      </c>
      <c r="B171" s="47">
        <v>711</v>
      </c>
      <c r="C171" s="48" t="s">
        <v>49</v>
      </c>
      <c r="D171" s="50">
        <v>259029368</v>
      </c>
      <c r="E171" s="50">
        <v>284657073.94999999</v>
      </c>
      <c r="F171" s="53">
        <f>SUM(E171*100/D171)</f>
        <v>109.89374531076338</v>
      </c>
      <c r="G171" s="54">
        <f>SUM(E171/D171)</f>
        <v>1.0989374531076337</v>
      </c>
    </row>
    <row r="172" spans="1:10" s="44" customFormat="1" ht="29.45" customHeight="1" x14ac:dyDescent="0.25">
      <c r="A172" s="83" t="s">
        <v>6</v>
      </c>
      <c r="B172" s="47">
        <v>713</v>
      </c>
      <c r="C172" s="48" t="s">
        <v>303</v>
      </c>
      <c r="D172" s="50">
        <v>177484216</v>
      </c>
      <c r="E172" s="50">
        <v>166143066.83000001</v>
      </c>
      <c r="F172" s="53">
        <f t="shared" ref="F172:F188" si="0">SUM(E172*100/D172)</f>
        <v>93.610051966536574</v>
      </c>
      <c r="G172" s="54">
        <f t="shared" ref="G172:G188" si="1">SUM(E172/D172)</f>
        <v>0.93610051966536567</v>
      </c>
    </row>
    <row r="173" spans="1:10" s="44" customFormat="1" ht="29.45" customHeight="1" x14ac:dyDescent="0.25">
      <c r="A173" s="83" t="s">
        <v>6</v>
      </c>
      <c r="B173" s="47">
        <v>714</v>
      </c>
      <c r="C173" s="48" t="s">
        <v>306</v>
      </c>
      <c r="D173" s="50">
        <v>1802102</v>
      </c>
      <c r="E173" s="50">
        <v>1630694.04</v>
      </c>
      <c r="F173" s="53">
        <f t="shared" si="0"/>
        <v>90.488442940521679</v>
      </c>
      <c r="G173" s="54">
        <f t="shared" si="1"/>
        <v>0.90488442940521685</v>
      </c>
    </row>
    <row r="174" spans="1:10" s="44" customFormat="1" ht="29.45" customHeight="1" x14ac:dyDescent="0.25">
      <c r="A174" s="83" t="s">
        <v>6</v>
      </c>
      <c r="B174" s="47">
        <v>716</v>
      </c>
      <c r="C174" s="48" t="s">
        <v>307</v>
      </c>
      <c r="D174" s="50">
        <v>1100000</v>
      </c>
      <c r="E174" s="50">
        <v>1185202.3700000001</v>
      </c>
      <c r="F174" s="53">
        <f t="shared" si="0"/>
        <v>107.74567000000002</v>
      </c>
      <c r="G174" s="54">
        <f t="shared" si="1"/>
        <v>1.0774567000000002</v>
      </c>
    </row>
    <row r="175" spans="1:10" s="49" customFormat="1" ht="29.45" customHeight="1" x14ac:dyDescent="0.25">
      <c r="A175" s="83" t="s">
        <v>317</v>
      </c>
      <c r="B175" s="47">
        <v>733</v>
      </c>
      <c r="C175" s="48" t="s">
        <v>305</v>
      </c>
      <c r="D175" s="50">
        <v>8705168</v>
      </c>
      <c r="E175" s="50">
        <v>8764955.3000000007</v>
      </c>
      <c r="F175" s="53">
        <f t="shared" si="0"/>
        <v>100.6868023684322</v>
      </c>
      <c r="G175" s="54">
        <f t="shared" si="1"/>
        <v>1.0068680236843219</v>
      </c>
    </row>
    <row r="176" spans="1:10" s="49" customFormat="1" ht="29.45" customHeight="1" x14ac:dyDescent="0.25">
      <c r="A176" s="83" t="s">
        <v>317</v>
      </c>
      <c r="B176" s="47">
        <v>733</v>
      </c>
      <c r="C176" s="48" t="s">
        <v>304</v>
      </c>
      <c r="D176" s="50">
        <v>26882000</v>
      </c>
      <c r="E176" s="50">
        <v>26882000</v>
      </c>
      <c r="F176" s="53">
        <f t="shared" si="0"/>
        <v>100</v>
      </c>
      <c r="G176" s="54">
        <f t="shared" si="1"/>
        <v>1</v>
      </c>
    </row>
    <row r="177" spans="1:10" s="49" customFormat="1" ht="29.45" customHeight="1" x14ac:dyDescent="0.25">
      <c r="A177" s="83" t="s">
        <v>317</v>
      </c>
      <c r="B177" s="47">
        <v>733</v>
      </c>
      <c r="C177" s="48" t="s">
        <v>308</v>
      </c>
      <c r="D177" s="50">
        <v>61080899</v>
      </c>
      <c r="E177" s="50">
        <v>61221101.439999998</v>
      </c>
      <c r="F177" s="53">
        <f t="shared" si="0"/>
        <v>100.22953565238127</v>
      </c>
      <c r="G177" s="54">
        <f t="shared" si="1"/>
        <v>1.0022953565238129</v>
      </c>
    </row>
    <row r="178" spans="1:10" s="49" customFormat="1" ht="29.45" customHeight="1" x14ac:dyDescent="0.25">
      <c r="A178" s="83" t="s">
        <v>6</v>
      </c>
      <c r="B178" s="47">
        <v>741</v>
      </c>
      <c r="C178" s="48" t="s">
        <v>309</v>
      </c>
      <c r="D178" s="50">
        <v>16650000</v>
      </c>
      <c r="E178" s="51">
        <v>2506274.86</v>
      </c>
      <c r="F178" s="53">
        <f t="shared" si="0"/>
        <v>15.052701861861863</v>
      </c>
      <c r="G178" s="54">
        <f t="shared" si="1"/>
        <v>0.15052701861861861</v>
      </c>
    </row>
    <row r="179" spans="1:10" s="49" customFormat="1" ht="29.45" customHeight="1" x14ac:dyDescent="0.25">
      <c r="A179" s="83" t="s">
        <v>6</v>
      </c>
      <c r="B179" s="47">
        <v>742</v>
      </c>
      <c r="C179" s="48" t="s">
        <v>310</v>
      </c>
      <c r="D179" s="50">
        <v>6974425</v>
      </c>
      <c r="E179" s="51">
        <v>3717037.1</v>
      </c>
      <c r="F179" s="53">
        <f t="shared" si="0"/>
        <v>53.295247995354458</v>
      </c>
      <c r="G179" s="54">
        <f t="shared" si="1"/>
        <v>0.53295247995354456</v>
      </c>
    </row>
    <row r="180" spans="1:10" s="49" customFormat="1" ht="29.45" customHeight="1" x14ac:dyDescent="0.25">
      <c r="A180" s="83" t="s">
        <v>6</v>
      </c>
      <c r="B180" s="47">
        <v>743</v>
      </c>
      <c r="C180" s="48" t="s">
        <v>311</v>
      </c>
      <c r="D180" s="50">
        <v>2150000</v>
      </c>
      <c r="E180" s="51">
        <v>220300</v>
      </c>
      <c r="F180" s="53">
        <f t="shared" si="0"/>
        <v>10.246511627906976</v>
      </c>
      <c r="G180" s="54">
        <f t="shared" si="1"/>
        <v>0.10246511627906976</v>
      </c>
    </row>
    <row r="181" spans="1:10" s="49" customFormat="1" ht="29.45" customHeight="1" x14ac:dyDescent="0.25">
      <c r="A181" s="83" t="s">
        <v>318</v>
      </c>
      <c r="B181" s="47">
        <v>744</v>
      </c>
      <c r="C181" s="48" t="s">
        <v>312</v>
      </c>
      <c r="D181" s="50">
        <v>1500000</v>
      </c>
      <c r="E181" s="50">
        <v>1538849.74</v>
      </c>
      <c r="F181" s="53">
        <f t="shared" si="0"/>
        <v>102.58998266666667</v>
      </c>
      <c r="G181" s="54">
        <f t="shared" si="1"/>
        <v>1.0258998266666666</v>
      </c>
    </row>
    <row r="182" spans="1:10" s="49" customFormat="1" ht="29.45" customHeight="1" x14ac:dyDescent="0.25">
      <c r="A182" s="83" t="s">
        <v>6</v>
      </c>
      <c r="B182" s="47">
        <v>745</v>
      </c>
      <c r="C182" s="48" t="s">
        <v>313</v>
      </c>
      <c r="D182" s="50">
        <v>600000</v>
      </c>
      <c r="E182" s="50">
        <v>961683.41</v>
      </c>
      <c r="F182" s="53">
        <f t="shared" si="0"/>
        <v>160.28056833333332</v>
      </c>
      <c r="G182" s="54">
        <f t="shared" si="1"/>
        <v>1.6028056833333333</v>
      </c>
    </row>
    <row r="183" spans="1:10" s="49" customFormat="1" ht="29.45" customHeight="1" x14ac:dyDescent="0.25">
      <c r="A183" s="83" t="s">
        <v>319</v>
      </c>
      <c r="B183" s="47">
        <v>8</v>
      </c>
      <c r="C183" s="48" t="s">
        <v>314</v>
      </c>
      <c r="D183" s="50"/>
      <c r="E183" s="50"/>
      <c r="F183" s="53"/>
      <c r="G183" s="54"/>
    </row>
    <row r="184" spans="1:10" s="49" customFormat="1" ht="29.45" customHeight="1" x14ac:dyDescent="0.25">
      <c r="A184" s="83" t="s">
        <v>320</v>
      </c>
      <c r="B184" s="47">
        <v>9</v>
      </c>
      <c r="C184" s="48" t="s">
        <v>315</v>
      </c>
      <c r="D184" s="50">
        <v>280896</v>
      </c>
      <c r="E184" s="50"/>
      <c r="F184" s="53">
        <f t="shared" si="0"/>
        <v>0</v>
      </c>
      <c r="G184" s="54">
        <f t="shared" si="1"/>
        <v>0</v>
      </c>
    </row>
    <row r="185" spans="1:10" s="49" customFormat="1" ht="29.45" customHeight="1" x14ac:dyDescent="0.25">
      <c r="A185" s="119" t="s">
        <v>321</v>
      </c>
      <c r="B185" s="120"/>
      <c r="C185" s="121"/>
      <c r="D185" s="104">
        <f>SUM(D171:D184)</f>
        <v>564239074</v>
      </c>
      <c r="E185" s="104">
        <f>SUM(E171:E184)</f>
        <v>559428239.04000008</v>
      </c>
      <c r="F185" s="105">
        <f t="shared" si="0"/>
        <v>99.147376496651503</v>
      </c>
      <c r="G185" s="106">
        <f t="shared" si="1"/>
        <v>0.99147376496651507</v>
      </c>
    </row>
    <row r="186" spans="1:10" s="49" customFormat="1" ht="29.45" customHeight="1" x14ac:dyDescent="0.25">
      <c r="A186" s="83" t="s">
        <v>41</v>
      </c>
      <c r="B186" s="47">
        <v>321</v>
      </c>
      <c r="C186" s="48" t="s">
        <v>434</v>
      </c>
      <c r="D186" s="50">
        <v>52048104</v>
      </c>
      <c r="E186" s="50">
        <v>52048104</v>
      </c>
      <c r="F186" s="53">
        <f t="shared" si="0"/>
        <v>100</v>
      </c>
      <c r="G186" s="54">
        <f t="shared" si="1"/>
        <v>1</v>
      </c>
    </row>
    <row r="187" spans="1:10" s="49" customFormat="1" ht="30.95" customHeight="1" x14ac:dyDescent="0.25">
      <c r="A187" s="116" t="s">
        <v>322</v>
      </c>
      <c r="B187" s="117"/>
      <c r="C187" s="118"/>
      <c r="D187" s="50">
        <f>SUM(D186:D186)</f>
        <v>52048104</v>
      </c>
      <c r="E187" s="50">
        <v>52048104</v>
      </c>
      <c r="F187" s="53">
        <f t="shared" si="0"/>
        <v>100</v>
      </c>
      <c r="G187" s="54">
        <f t="shared" si="1"/>
        <v>1</v>
      </c>
    </row>
    <row r="188" spans="1:10" s="49" customFormat="1" ht="30.95" customHeight="1" x14ac:dyDescent="0.25">
      <c r="A188" s="116" t="s">
        <v>323</v>
      </c>
      <c r="B188" s="117"/>
      <c r="C188" s="118"/>
      <c r="D188" s="50">
        <f>SUM(D185+D187)</f>
        <v>616287178</v>
      </c>
      <c r="E188" s="50">
        <f>SUM(E185+E187)</f>
        <v>611476343.04000008</v>
      </c>
      <c r="F188" s="53">
        <f t="shared" si="0"/>
        <v>99.21938422025714</v>
      </c>
      <c r="G188" s="54">
        <f t="shared" si="1"/>
        <v>0.99219384220257145</v>
      </c>
    </row>
    <row r="189" spans="1:10" x14ac:dyDescent="0.25">
      <c r="F189" s="4"/>
      <c r="J189" s="4"/>
    </row>
    <row r="190" spans="1:10" ht="21.75" customHeight="1" x14ac:dyDescent="0.25">
      <c r="F190" s="4"/>
      <c r="J190" s="4"/>
    </row>
    <row r="191" spans="1:10" x14ac:dyDescent="0.25">
      <c r="C191" s="115" t="s">
        <v>301</v>
      </c>
      <c r="D191" s="115"/>
      <c r="E191" s="115"/>
      <c r="F191" s="4"/>
      <c r="J191" s="4"/>
    </row>
    <row r="192" spans="1:10" x14ac:dyDescent="0.25">
      <c r="C192" s="81"/>
      <c r="D192" s="81"/>
      <c r="E192" s="81"/>
      <c r="F192" s="4"/>
      <c r="J192" s="4"/>
    </row>
    <row r="193" spans="2:7" s="46" customFormat="1" ht="30.2" customHeight="1" x14ac:dyDescent="0.25">
      <c r="B193" s="45" t="s">
        <v>223</v>
      </c>
      <c r="C193" s="45" t="s">
        <v>224</v>
      </c>
      <c r="D193" s="45" t="s">
        <v>225</v>
      </c>
      <c r="E193" s="45" t="s">
        <v>226</v>
      </c>
      <c r="F193" s="63" t="s">
        <v>227</v>
      </c>
      <c r="G193" s="68" t="s">
        <v>228</v>
      </c>
    </row>
    <row r="194" spans="2:7" s="46" customFormat="1" ht="30.2" customHeight="1" x14ac:dyDescent="0.25">
      <c r="B194" s="45">
        <v>1</v>
      </c>
      <c r="C194" s="45">
        <v>2</v>
      </c>
      <c r="D194" s="45">
        <v>3</v>
      </c>
      <c r="E194" s="45">
        <v>4</v>
      </c>
      <c r="F194" s="45">
        <v>5</v>
      </c>
      <c r="G194" s="68">
        <v>6</v>
      </c>
    </row>
    <row r="195" spans="2:7" s="62" customFormat="1" ht="30.2" customHeight="1" x14ac:dyDescent="0.25">
      <c r="B195" s="66">
        <v>410000</v>
      </c>
      <c r="C195" s="84" t="s">
        <v>333</v>
      </c>
      <c r="D195" s="69">
        <f>SUM(D196:D200)</f>
        <v>234657174</v>
      </c>
      <c r="E195" s="69">
        <f>SUM(E196:E200)</f>
        <v>232478791.10999995</v>
      </c>
      <c r="F195" s="54">
        <f t="shared" ref="F195:F229" si="2">SUM(E195*100/D195)</f>
        <v>99.07167428429014</v>
      </c>
      <c r="G195" s="70">
        <f t="shared" ref="G195:G229" si="3">SUM(E195/D195)</f>
        <v>0.99071674284290134</v>
      </c>
    </row>
    <row r="196" spans="2:7" s="64" customFormat="1" ht="30.2" customHeight="1" x14ac:dyDescent="0.25">
      <c r="B196" s="47">
        <v>411000</v>
      </c>
      <c r="C196" s="85" t="s">
        <v>229</v>
      </c>
      <c r="D196" s="54">
        <v>183955995</v>
      </c>
      <c r="E196" s="54">
        <v>182993579.09999999</v>
      </c>
      <c r="F196" s="54">
        <f t="shared" si="2"/>
        <v>99.476822758616805</v>
      </c>
      <c r="G196" s="70">
        <f t="shared" si="3"/>
        <v>0.99476822758616801</v>
      </c>
    </row>
    <row r="197" spans="2:7" s="64" customFormat="1" ht="30.2" customHeight="1" x14ac:dyDescent="0.25">
      <c r="B197" s="47">
        <v>412000</v>
      </c>
      <c r="C197" s="85" t="s">
        <v>3</v>
      </c>
      <c r="D197" s="54">
        <v>32740384</v>
      </c>
      <c r="E197" s="54">
        <v>32560680.949999999</v>
      </c>
      <c r="F197" s="54">
        <f t="shared" si="2"/>
        <v>99.451127237847913</v>
      </c>
      <c r="G197" s="70">
        <f t="shared" si="3"/>
        <v>0.99451127237847914</v>
      </c>
    </row>
    <row r="198" spans="2:7" s="64" customFormat="1" ht="30.2" customHeight="1" x14ac:dyDescent="0.25">
      <c r="B198" s="47">
        <v>414000</v>
      </c>
      <c r="C198" s="85" t="s">
        <v>334</v>
      </c>
      <c r="D198" s="54">
        <v>1341773</v>
      </c>
      <c r="E198" s="54">
        <v>911742.92</v>
      </c>
      <c r="F198" s="54">
        <f t="shared" si="2"/>
        <v>67.950608634992662</v>
      </c>
      <c r="G198" s="70">
        <f t="shared" si="3"/>
        <v>0.6795060863499266</v>
      </c>
    </row>
    <row r="199" spans="2:7" s="64" customFormat="1" ht="30.2" customHeight="1" x14ac:dyDescent="0.25">
      <c r="B199" s="47">
        <v>415000</v>
      </c>
      <c r="C199" s="85" t="s">
        <v>230</v>
      </c>
      <c r="D199" s="54">
        <v>7324000</v>
      </c>
      <c r="E199" s="54">
        <v>7067433.1900000004</v>
      </c>
      <c r="F199" s="54">
        <f t="shared" si="2"/>
        <v>96.496903194975417</v>
      </c>
      <c r="G199" s="70">
        <f t="shared" si="3"/>
        <v>0.96496903194975425</v>
      </c>
    </row>
    <row r="200" spans="2:7" s="64" customFormat="1" ht="30.2" customHeight="1" x14ac:dyDescent="0.25">
      <c r="B200" s="47">
        <v>416000</v>
      </c>
      <c r="C200" s="85" t="s">
        <v>70</v>
      </c>
      <c r="D200" s="54">
        <v>9295022</v>
      </c>
      <c r="E200" s="54">
        <v>8945354.9499999993</v>
      </c>
      <c r="F200" s="54">
        <f t="shared" si="2"/>
        <v>96.238125633269064</v>
      </c>
      <c r="G200" s="70">
        <f t="shared" si="3"/>
        <v>0.96238125633269067</v>
      </c>
    </row>
    <row r="201" spans="2:7" s="65" customFormat="1" ht="30.2" customHeight="1" x14ac:dyDescent="0.25">
      <c r="B201" s="66">
        <v>420000</v>
      </c>
      <c r="C201" s="84" t="s">
        <v>332</v>
      </c>
      <c r="D201" s="69">
        <f>SUM(D202:D207)</f>
        <v>151226845</v>
      </c>
      <c r="E201" s="69">
        <f>SUM(E202:E207)</f>
        <v>112054516.79000001</v>
      </c>
      <c r="F201" s="54">
        <f t="shared" si="2"/>
        <v>74.096974508725623</v>
      </c>
      <c r="G201" s="70">
        <f t="shared" si="3"/>
        <v>0.74096974508725622</v>
      </c>
    </row>
    <row r="202" spans="2:7" s="64" customFormat="1" ht="30.2" customHeight="1" x14ac:dyDescent="0.25">
      <c r="B202" s="47">
        <v>421000</v>
      </c>
      <c r="C202" s="85" t="s">
        <v>15</v>
      </c>
      <c r="D202" s="54">
        <v>22319876</v>
      </c>
      <c r="E202" s="54">
        <v>14605573.27</v>
      </c>
      <c r="F202" s="54">
        <f t="shared" si="2"/>
        <v>65.437519769375058</v>
      </c>
      <c r="G202" s="70">
        <f t="shared" si="3"/>
        <v>0.65437519769375063</v>
      </c>
    </row>
    <row r="203" spans="2:7" s="64" customFormat="1" ht="30.2" customHeight="1" x14ac:dyDescent="0.25">
      <c r="B203" s="47">
        <v>422000</v>
      </c>
      <c r="C203" s="85" t="s">
        <v>7</v>
      </c>
      <c r="D203" s="54">
        <v>300000</v>
      </c>
      <c r="E203" s="54">
        <v>149000</v>
      </c>
      <c r="F203" s="54">
        <f t="shared" si="2"/>
        <v>49.666666666666664</v>
      </c>
      <c r="G203" s="70">
        <f t="shared" si="3"/>
        <v>0.49666666666666665</v>
      </c>
    </row>
    <row r="204" spans="2:7" s="64" customFormat="1" ht="30.2" customHeight="1" x14ac:dyDescent="0.25">
      <c r="B204" s="47">
        <v>423000</v>
      </c>
      <c r="C204" s="85" t="s">
        <v>16</v>
      </c>
      <c r="D204" s="54">
        <v>64530253</v>
      </c>
      <c r="E204" s="54">
        <v>57802258.07</v>
      </c>
      <c r="F204" s="54">
        <f t="shared" si="2"/>
        <v>89.573890358061973</v>
      </c>
      <c r="G204" s="70">
        <f t="shared" si="3"/>
        <v>0.89573890358061981</v>
      </c>
    </row>
    <row r="205" spans="2:7" s="64" customFormat="1" ht="30.2" customHeight="1" x14ac:dyDescent="0.25">
      <c r="B205" s="47">
        <v>424000</v>
      </c>
      <c r="C205" s="85" t="s">
        <v>10</v>
      </c>
      <c r="D205" s="54">
        <v>10516784</v>
      </c>
      <c r="E205" s="54">
        <v>8025825.1200000001</v>
      </c>
      <c r="F205" s="54">
        <f t="shared" si="2"/>
        <v>76.314442894329673</v>
      </c>
      <c r="G205" s="70">
        <f t="shared" si="3"/>
        <v>0.7631444289432967</v>
      </c>
    </row>
    <row r="206" spans="2:7" s="64" customFormat="1" ht="30.2" customHeight="1" x14ac:dyDescent="0.25">
      <c r="B206" s="47">
        <v>425000</v>
      </c>
      <c r="C206" s="85" t="s">
        <v>335</v>
      </c>
      <c r="D206" s="54">
        <v>21385764</v>
      </c>
      <c r="E206" s="54">
        <v>16890871.34</v>
      </c>
      <c r="F206" s="54">
        <f t="shared" si="2"/>
        <v>78.981846708866698</v>
      </c>
      <c r="G206" s="70">
        <f t="shared" si="3"/>
        <v>0.78981846708866699</v>
      </c>
    </row>
    <row r="207" spans="2:7" s="64" customFormat="1" ht="30.2" customHeight="1" x14ac:dyDescent="0.25">
      <c r="B207" s="47">
        <v>426000</v>
      </c>
      <c r="C207" s="85" t="s">
        <v>17</v>
      </c>
      <c r="D207" s="54">
        <v>32174168</v>
      </c>
      <c r="E207" s="54">
        <v>14580988.99</v>
      </c>
      <c r="F207" s="54">
        <f t="shared" si="2"/>
        <v>45.318930982146917</v>
      </c>
      <c r="G207" s="70">
        <f t="shared" si="3"/>
        <v>0.45318930982146921</v>
      </c>
    </row>
    <row r="208" spans="2:7" s="65" customFormat="1" ht="30.2" customHeight="1" x14ac:dyDescent="0.25">
      <c r="B208" s="66">
        <v>440000</v>
      </c>
      <c r="C208" s="84" t="s">
        <v>331</v>
      </c>
      <c r="D208" s="69">
        <f>SUM(D209)</f>
        <v>1929000</v>
      </c>
      <c r="E208" s="69">
        <f>SUM(E209)</f>
        <v>1827937.71</v>
      </c>
      <c r="F208" s="54">
        <f t="shared" si="2"/>
        <v>94.760897356143076</v>
      </c>
      <c r="G208" s="70">
        <f t="shared" si="3"/>
        <v>0.94760897356143081</v>
      </c>
    </row>
    <row r="209" spans="2:7" s="64" customFormat="1" ht="30.2" customHeight="1" x14ac:dyDescent="0.25">
      <c r="B209" s="47">
        <v>441000</v>
      </c>
      <c r="C209" s="85" t="s">
        <v>231</v>
      </c>
      <c r="D209" s="69">
        <v>1929000</v>
      </c>
      <c r="E209" s="69">
        <v>1827937.71</v>
      </c>
      <c r="F209" s="54">
        <f t="shared" si="2"/>
        <v>94.760897356143076</v>
      </c>
      <c r="G209" s="70">
        <f t="shared" si="3"/>
        <v>0.94760897356143081</v>
      </c>
    </row>
    <row r="210" spans="2:7" s="65" customFormat="1" ht="30.2" customHeight="1" x14ac:dyDescent="0.25">
      <c r="B210" s="66">
        <v>450000</v>
      </c>
      <c r="C210" s="84" t="s">
        <v>330</v>
      </c>
      <c r="D210" s="69">
        <f>SUM(D211)</f>
        <v>2000000</v>
      </c>
      <c r="E210" s="69">
        <f>SUM(E211)</f>
        <v>1989754.63</v>
      </c>
      <c r="F210" s="54">
        <f t="shared" si="2"/>
        <v>99.487731499999995</v>
      </c>
      <c r="G210" s="70">
        <f t="shared" si="3"/>
        <v>0.99487731499999998</v>
      </c>
    </row>
    <row r="211" spans="2:7" s="64" customFormat="1" ht="30.2" customHeight="1" x14ac:dyDescent="0.25">
      <c r="B211" s="47">
        <v>451000</v>
      </c>
      <c r="C211" s="85" t="s">
        <v>336</v>
      </c>
      <c r="D211" s="69">
        <v>2000000</v>
      </c>
      <c r="E211" s="69">
        <v>1989754.63</v>
      </c>
      <c r="F211" s="54">
        <f t="shared" si="2"/>
        <v>99.487731499999995</v>
      </c>
      <c r="G211" s="70">
        <f t="shared" si="3"/>
        <v>0.99487731499999998</v>
      </c>
    </row>
    <row r="212" spans="2:7" s="65" customFormat="1" ht="30.2" customHeight="1" x14ac:dyDescent="0.25">
      <c r="B212" s="66">
        <v>460000</v>
      </c>
      <c r="C212" s="84" t="s">
        <v>329</v>
      </c>
      <c r="D212" s="69">
        <f>SUM(D213:D214)</f>
        <v>62617394</v>
      </c>
      <c r="E212" s="69">
        <f>SUM(E213:E214)</f>
        <v>62309127.640000001</v>
      </c>
      <c r="F212" s="54">
        <f t="shared" si="2"/>
        <v>99.507698515846897</v>
      </c>
      <c r="G212" s="70">
        <f t="shared" si="3"/>
        <v>0.99507698515846887</v>
      </c>
    </row>
    <row r="213" spans="2:7" s="64" customFormat="1" ht="30.2" customHeight="1" x14ac:dyDescent="0.25">
      <c r="B213" s="47">
        <v>463100</v>
      </c>
      <c r="C213" s="85" t="s">
        <v>337</v>
      </c>
      <c r="D213" s="69">
        <v>16240834</v>
      </c>
      <c r="E213" s="69">
        <v>16166908.84</v>
      </c>
      <c r="F213" s="54">
        <f t="shared" si="2"/>
        <v>99.544819188472715</v>
      </c>
      <c r="G213" s="70">
        <f t="shared" si="3"/>
        <v>0.99544819188472711</v>
      </c>
    </row>
    <row r="214" spans="2:7" s="64" customFormat="1" ht="30.2" customHeight="1" x14ac:dyDescent="0.25">
      <c r="B214" s="47">
        <v>465100</v>
      </c>
      <c r="C214" s="85" t="s">
        <v>338</v>
      </c>
      <c r="D214" s="69">
        <v>46376560</v>
      </c>
      <c r="E214" s="69">
        <v>46142218.799999997</v>
      </c>
      <c r="F214" s="54">
        <f t="shared" si="2"/>
        <v>99.494699046242332</v>
      </c>
      <c r="G214" s="70">
        <f t="shared" si="3"/>
        <v>0.99494699046242319</v>
      </c>
    </row>
    <row r="215" spans="2:7" s="65" customFormat="1" ht="30.2" customHeight="1" x14ac:dyDescent="0.25">
      <c r="B215" s="66">
        <v>470000</v>
      </c>
      <c r="C215" s="84" t="s">
        <v>328</v>
      </c>
      <c r="D215" s="69">
        <f>SUM(D216)</f>
        <v>20761000</v>
      </c>
      <c r="E215" s="69">
        <f>SUM(E216)</f>
        <v>12463560</v>
      </c>
      <c r="F215" s="54">
        <f t="shared" si="2"/>
        <v>60.03352439670536</v>
      </c>
      <c r="G215" s="70">
        <f t="shared" si="3"/>
        <v>0.60033524396705362</v>
      </c>
    </row>
    <row r="216" spans="2:7" s="64" customFormat="1" ht="30.2" customHeight="1" x14ac:dyDescent="0.25">
      <c r="B216" s="67">
        <v>472000</v>
      </c>
      <c r="C216" s="85" t="s">
        <v>13</v>
      </c>
      <c r="D216" s="69">
        <v>20761000</v>
      </c>
      <c r="E216" s="69">
        <v>12463560</v>
      </c>
      <c r="F216" s="54">
        <f t="shared" si="2"/>
        <v>60.03352439670536</v>
      </c>
      <c r="G216" s="70">
        <f t="shared" si="3"/>
        <v>0.60033524396705362</v>
      </c>
    </row>
    <row r="217" spans="2:7" s="65" customFormat="1" ht="30.2" customHeight="1" x14ac:dyDescent="0.25">
      <c r="B217" s="66">
        <v>480000</v>
      </c>
      <c r="C217" s="84" t="s">
        <v>327</v>
      </c>
      <c r="D217" s="69">
        <f>SUM(D218:D220)</f>
        <v>35641728</v>
      </c>
      <c r="E217" s="69">
        <f>SUM(E218:E220)</f>
        <v>31999511.759999998</v>
      </c>
      <c r="F217" s="54">
        <f t="shared" si="2"/>
        <v>89.781033512179874</v>
      </c>
      <c r="G217" s="70">
        <f t="shared" si="3"/>
        <v>0.89781033512179875</v>
      </c>
    </row>
    <row r="218" spans="2:7" s="64" customFormat="1" ht="30.2" customHeight="1" x14ac:dyDescent="0.25">
      <c r="B218" s="47">
        <v>481000</v>
      </c>
      <c r="C218" s="85" t="s">
        <v>18</v>
      </c>
      <c r="D218" s="69">
        <v>32133840</v>
      </c>
      <c r="E218" s="69">
        <v>28883224.609999999</v>
      </c>
      <c r="F218" s="54">
        <f t="shared" si="2"/>
        <v>89.884136505316519</v>
      </c>
      <c r="G218" s="70">
        <f t="shared" si="3"/>
        <v>0.89884136505316514</v>
      </c>
    </row>
    <row r="219" spans="2:7" s="64" customFormat="1" ht="30.2" customHeight="1" x14ac:dyDescent="0.25">
      <c r="B219" s="47">
        <v>482000</v>
      </c>
      <c r="C219" s="85" t="s">
        <v>187</v>
      </c>
      <c r="D219" s="69">
        <v>2309518</v>
      </c>
      <c r="E219" s="69">
        <v>1960017.86</v>
      </c>
      <c r="F219" s="54">
        <f t="shared" si="2"/>
        <v>84.866966180822146</v>
      </c>
      <c r="G219" s="70">
        <f t="shared" si="3"/>
        <v>0.84866966180822145</v>
      </c>
    </row>
    <row r="220" spans="2:7" s="64" customFormat="1" ht="30.2" customHeight="1" x14ac:dyDescent="0.25">
      <c r="B220" s="47">
        <v>483000</v>
      </c>
      <c r="C220" s="85" t="s">
        <v>232</v>
      </c>
      <c r="D220" s="69">
        <v>1198370</v>
      </c>
      <c r="E220" s="69">
        <v>1156269.29</v>
      </c>
      <c r="F220" s="54">
        <f t="shared" si="2"/>
        <v>96.486835451488275</v>
      </c>
      <c r="G220" s="70">
        <f t="shared" si="3"/>
        <v>0.96486835451488273</v>
      </c>
    </row>
    <row r="221" spans="2:7" s="65" customFormat="1" ht="30.2" customHeight="1" x14ac:dyDescent="0.25">
      <c r="B221" s="66">
        <v>499100</v>
      </c>
      <c r="C221" s="84" t="s">
        <v>339</v>
      </c>
      <c r="D221" s="69">
        <f>SUM(D222:D223)</f>
        <v>0</v>
      </c>
      <c r="E221" s="69">
        <f>SUM(E222:E223)</f>
        <v>0</v>
      </c>
      <c r="F221" s="54">
        <v>0</v>
      </c>
      <c r="G221" s="70">
        <v>0</v>
      </c>
    </row>
    <row r="222" spans="2:7" s="64" customFormat="1" ht="30.2" customHeight="1" x14ac:dyDescent="0.25">
      <c r="B222" s="47">
        <v>499111</v>
      </c>
      <c r="C222" s="85" t="s">
        <v>42</v>
      </c>
      <c r="D222" s="69">
        <v>0</v>
      </c>
      <c r="E222" s="69">
        <v>0</v>
      </c>
      <c r="F222" s="54">
        <v>0</v>
      </c>
      <c r="G222" s="70">
        <v>0</v>
      </c>
    </row>
    <row r="223" spans="2:7" s="64" customFormat="1" ht="30.2" customHeight="1" x14ac:dyDescent="0.25">
      <c r="B223" s="47">
        <v>499121</v>
      </c>
      <c r="C223" s="85" t="s">
        <v>47</v>
      </c>
      <c r="D223" s="69">
        <v>0</v>
      </c>
      <c r="E223" s="69">
        <v>0</v>
      </c>
      <c r="F223" s="54">
        <v>0</v>
      </c>
      <c r="G223" s="70">
        <v>0</v>
      </c>
    </row>
    <row r="224" spans="2:7" s="65" customFormat="1" ht="30.2" customHeight="1" x14ac:dyDescent="0.25">
      <c r="B224" s="66">
        <v>510000</v>
      </c>
      <c r="C224" s="84" t="s">
        <v>340</v>
      </c>
      <c r="D224" s="69">
        <f>SUM(D225:D227)</f>
        <v>74834037</v>
      </c>
      <c r="E224" s="69">
        <f>SUM(E225:E227)</f>
        <v>62856842.349999994</v>
      </c>
      <c r="F224" s="54">
        <f t="shared" si="2"/>
        <v>83.994990608351102</v>
      </c>
      <c r="G224" s="70">
        <f t="shared" si="3"/>
        <v>0.83994990608351106</v>
      </c>
    </row>
    <row r="225" spans="2:10" s="64" customFormat="1" ht="30.2" customHeight="1" x14ac:dyDescent="0.25">
      <c r="B225" s="47">
        <v>511000</v>
      </c>
      <c r="C225" s="85" t="s">
        <v>19</v>
      </c>
      <c r="D225" s="69">
        <v>66941695</v>
      </c>
      <c r="E225" s="69">
        <v>56513756.549999997</v>
      </c>
      <c r="F225" s="54">
        <f t="shared" si="2"/>
        <v>84.422356724011848</v>
      </c>
      <c r="G225" s="70">
        <f t="shared" si="3"/>
        <v>0.84422356724011838</v>
      </c>
    </row>
    <row r="226" spans="2:10" s="64" customFormat="1" ht="30.2" customHeight="1" x14ac:dyDescent="0.25">
      <c r="B226" s="47">
        <v>512000</v>
      </c>
      <c r="C226" s="85" t="s">
        <v>20</v>
      </c>
      <c r="D226" s="69">
        <v>7392342</v>
      </c>
      <c r="E226" s="69">
        <v>5869085.7999999998</v>
      </c>
      <c r="F226" s="54">
        <f t="shared" si="2"/>
        <v>79.394132468438286</v>
      </c>
      <c r="G226" s="70">
        <f t="shared" si="3"/>
        <v>0.79394132468438283</v>
      </c>
    </row>
    <row r="227" spans="2:10" s="64" customFormat="1" ht="30.2" customHeight="1" x14ac:dyDescent="0.25">
      <c r="B227" s="47">
        <v>515000</v>
      </c>
      <c r="C227" s="85" t="s">
        <v>21</v>
      </c>
      <c r="D227" s="69">
        <v>500000</v>
      </c>
      <c r="E227" s="69">
        <v>474000</v>
      </c>
      <c r="F227" s="54">
        <f t="shared" si="2"/>
        <v>94.8</v>
      </c>
      <c r="G227" s="70">
        <f t="shared" si="3"/>
        <v>0.94799999999999995</v>
      </c>
    </row>
    <row r="228" spans="2:10" s="46" customFormat="1" ht="30.2" customHeight="1" x14ac:dyDescent="0.25">
      <c r="B228" s="47" t="s">
        <v>428</v>
      </c>
      <c r="C228" s="85" t="s">
        <v>429</v>
      </c>
      <c r="D228" s="54">
        <f>SUM(D195+D201+D208+D210+D212+D215+D217+D221+D224)</f>
        <v>583667178</v>
      </c>
      <c r="E228" s="54">
        <f>SUM(E195+E201+E208+E210+E212+E215+E217+E221+E224)</f>
        <v>517980041.98999989</v>
      </c>
      <c r="F228" s="54">
        <f t="shared" ref="F228" si="4">SUM(E228*100/D228)</f>
        <v>88.745788955431024</v>
      </c>
      <c r="G228" s="70">
        <f t="shared" ref="G228" si="5">SUM(E228/D228)</f>
        <v>0.88745788955431015</v>
      </c>
    </row>
    <row r="229" spans="2:10" s="65" customFormat="1" ht="30.2" customHeight="1" x14ac:dyDescent="0.25">
      <c r="B229" s="66">
        <v>611000</v>
      </c>
      <c r="C229" s="84" t="s">
        <v>23</v>
      </c>
      <c r="D229" s="69">
        <v>32620000</v>
      </c>
      <c r="E229" s="69">
        <v>29918373.379999999</v>
      </c>
      <c r="F229" s="54">
        <f t="shared" si="2"/>
        <v>91.717882832618031</v>
      </c>
      <c r="G229" s="70">
        <f t="shared" si="3"/>
        <v>0.91717882832618025</v>
      </c>
    </row>
    <row r="230" spans="2:10" s="46" customFormat="1" ht="30.2" customHeight="1" x14ac:dyDescent="0.25">
      <c r="B230" s="47" t="s">
        <v>448</v>
      </c>
      <c r="C230" s="107" t="s">
        <v>449</v>
      </c>
      <c r="D230" s="106">
        <f>SUM(D195+D201+D208+D210+D212+D215+D217+D221+D224+D229)</f>
        <v>616287178</v>
      </c>
      <c r="E230" s="106">
        <f>SUM(E195+E201+E208+E210+E212+E215+E217+E221+E224+E229)</f>
        <v>547898415.36999989</v>
      </c>
      <c r="F230" s="106">
        <f>SUM(E230*100/D230)</f>
        <v>88.903101496945283</v>
      </c>
      <c r="G230" s="108">
        <f>SUM(E230/D230)</f>
        <v>0.88903101496945292</v>
      </c>
    </row>
    <row r="231" spans="2:10" x14ac:dyDescent="0.25">
      <c r="C231" s="10"/>
      <c r="D231" s="10"/>
      <c r="E231" s="10"/>
      <c r="F231" s="57"/>
      <c r="G231" s="10"/>
      <c r="J231" s="4"/>
    </row>
    <row r="232" spans="2:10" x14ac:dyDescent="0.25">
      <c r="C232" s="10"/>
      <c r="D232" s="10"/>
      <c r="E232" s="10"/>
      <c r="F232" s="57"/>
      <c r="G232" s="10"/>
      <c r="J232" s="4"/>
    </row>
    <row r="233" spans="2:10" x14ac:dyDescent="0.25">
      <c r="C233" s="10"/>
      <c r="D233" s="10"/>
      <c r="E233" s="10"/>
      <c r="F233" s="10"/>
      <c r="G233" s="10"/>
    </row>
    <row r="234" spans="2:10" x14ac:dyDescent="0.25">
      <c r="C234" s="58"/>
      <c r="D234" s="10"/>
      <c r="E234" s="10"/>
      <c r="F234" s="10"/>
      <c r="G234" s="10"/>
    </row>
    <row r="235" spans="2:10" x14ac:dyDescent="0.25">
      <c r="C235" s="10"/>
      <c r="D235" s="10"/>
      <c r="E235" s="10"/>
      <c r="F235" s="10"/>
      <c r="G235" s="10"/>
    </row>
    <row r="236" spans="2:10" x14ac:dyDescent="0.25">
      <c r="C236" s="10"/>
      <c r="D236" s="59"/>
      <c r="E236" s="10"/>
      <c r="F236" s="10"/>
      <c r="G236" s="10"/>
    </row>
    <row r="237" spans="2:10" x14ac:dyDescent="0.25">
      <c r="C237" s="10"/>
      <c r="D237" s="59"/>
      <c r="E237" s="10"/>
      <c r="F237" s="10"/>
      <c r="G237" s="10"/>
    </row>
    <row r="238" spans="2:10" x14ac:dyDescent="0.25">
      <c r="C238" s="10"/>
      <c r="D238" s="59"/>
      <c r="E238" s="10"/>
      <c r="F238" s="10"/>
      <c r="G238" s="10"/>
    </row>
    <row r="239" spans="2:10" x14ac:dyDescent="0.25">
      <c r="C239" s="30"/>
      <c r="D239" s="60"/>
      <c r="E239" s="60"/>
      <c r="F239" s="60"/>
      <c r="G239" s="60"/>
      <c r="H239" s="31"/>
    </row>
    <row r="240" spans="2:10" x14ac:dyDescent="0.25">
      <c r="C240" s="30"/>
      <c r="D240" s="60"/>
      <c r="E240" s="60"/>
      <c r="F240" s="60"/>
      <c r="G240" s="60"/>
      <c r="H240" s="31"/>
    </row>
    <row r="241" spans="3:7" x14ac:dyDescent="0.25">
      <c r="C241" s="10"/>
      <c r="D241" s="59"/>
      <c r="E241" s="10"/>
      <c r="F241" s="10"/>
      <c r="G241" s="10"/>
    </row>
    <row r="242" spans="3:7" x14ac:dyDescent="0.25">
      <c r="C242" s="10"/>
      <c r="D242" s="10"/>
      <c r="E242" s="10"/>
      <c r="F242" s="10"/>
      <c r="G242" s="10"/>
    </row>
    <row r="243" spans="3:7" x14ac:dyDescent="0.25">
      <c r="C243" s="10"/>
      <c r="D243" s="59"/>
      <c r="E243" s="10"/>
      <c r="F243" s="10"/>
      <c r="G243" s="10"/>
    </row>
    <row r="244" spans="3:7" x14ac:dyDescent="0.25">
      <c r="C244" s="10"/>
      <c r="D244" s="10"/>
      <c r="E244" s="10"/>
      <c r="F244" s="10"/>
      <c r="G244" s="10"/>
    </row>
    <row r="245" spans="3:7" x14ac:dyDescent="0.25">
      <c r="C245" s="10"/>
      <c r="D245" s="10"/>
      <c r="E245" s="10"/>
      <c r="F245" s="10"/>
      <c r="G245" s="10"/>
    </row>
    <row r="246" spans="3:7" x14ac:dyDescent="0.25">
      <c r="C246" s="10"/>
      <c r="D246" s="10"/>
      <c r="E246" s="10"/>
      <c r="F246" s="10"/>
      <c r="G246" s="10"/>
    </row>
    <row r="247" spans="3:7" x14ac:dyDescent="0.25">
      <c r="C247" s="10"/>
      <c r="D247" s="10"/>
      <c r="E247" s="10"/>
      <c r="F247" s="10"/>
      <c r="G247" s="10"/>
    </row>
    <row r="248" spans="3:7" x14ac:dyDescent="0.25">
      <c r="C248" s="10"/>
      <c r="D248" s="10"/>
      <c r="E248" s="10"/>
      <c r="F248" s="10"/>
      <c r="G248" s="10"/>
    </row>
    <row r="249" spans="3:7" x14ac:dyDescent="0.25">
      <c r="C249" s="10"/>
      <c r="D249" s="10"/>
      <c r="E249" s="10"/>
      <c r="F249" s="10"/>
      <c r="G249" s="10"/>
    </row>
    <row r="250" spans="3:7" x14ac:dyDescent="0.25">
      <c r="C250" s="10"/>
      <c r="D250" s="10"/>
      <c r="E250" s="10"/>
      <c r="F250" s="10"/>
      <c r="G250" s="10"/>
    </row>
    <row r="251" spans="3:7" s="11" customFormat="1" x14ac:dyDescent="0.25">
      <c r="C251" s="61"/>
      <c r="D251" s="61"/>
      <c r="E251" s="61"/>
      <c r="F251" s="61"/>
      <c r="G251" s="61"/>
    </row>
    <row r="252" spans="3:7" s="11" customFormat="1" x14ac:dyDescent="0.25"/>
    <row r="253" spans="3:7" s="11" customFormat="1" x14ac:dyDescent="0.25"/>
    <row r="254" spans="3:7" s="11" customFormat="1" x14ac:dyDescent="0.25"/>
    <row r="255" spans="3:7" s="11" customFormat="1" x14ac:dyDescent="0.25"/>
    <row r="256" spans="3:7" s="11" customFormat="1" x14ac:dyDescent="0.25"/>
    <row r="257" spans="4:4" s="11" customFormat="1" x14ac:dyDescent="0.25">
      <c r="D257" s="12"/>
    </row>
    <row r="258" spans="4:4" s="11" customFormat="1" x14ac:dyDescent="0.25"/>
    <row r="259" spans="4:4" s="11" customFormat="1" x14ac:dyDescent="0.25"/>
    <row r="260" spans="4:4" s="11" customFormat="1" x14ac:dyDescent="0.25"/>
    <row r="261" spans="4:4" s="11" customFormat="1" x14ac:dyDescent="0.25"/>
    <row r="262" spans="4:4" s="11" customFormat="1" x14ac:dyDescent="0.25"/>
    <row r="263" spans="4:4" s="11" customFormat="1" x14ac:dyDescent="0.25"/>
    <row r="264" spans="4:4" s="11" customFormat="1" x14ac:dyDescent="0.25"/>
    <row r="265" spans="4:4" s="11" customFormat="1" x14ac:dyDescent="0.25"/>
    <row r="266" spans="4:4" s="11" customFormat="1" x14ac:dyDescent="0.25"/>
    <row r="267" spans="4:4" s="11" customFormat="1" x14ac:dyDescent="0.25"/>
    <row r="268" spans="4:4" s="11" customFormat="1" x14ac:dyDescent="0.25"/>
    <row r="269" spans="4:4" s="11" customFormat="1" x14ac:dyDescent="0.25"/>
    <row r="270" spans="4:4" s="11" customFormat="1" x14ac:dyDescent="0.25"/>
    <row r="271" spans="4:4" s="11" customFormat="1" x14ac:dyDescent="0.25"/>
    <row r="272" spans="4:4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1" s="11" customFormat="1" x14ac:dyDescent="0.25"/>
    <row r="292" s="11" customFormat="1" x14ac:dyDescent="0.25"/>
    <row r="293" s="11" customFormat="1" x14ac:dyDescent="0.25"/>
    <row r="294" s="11" customFormat="1" x14ac:dyDescent="0.25"/>
    <row r="295" s="11" customFormat="1" x14ac:dyDescent="0.25"/>
    <row r="296" s="11" customFormat="1" x14ac:dyDescent="0.25"/>
    <row r="297" s="11" customFormat="1" x14ac:dyDescent="0.25"/>
    <row r="298" s="11" customFormat="1" x14ac:dyDescent="0.25"/>
    <row r="299" s="11" customFormat="1" x14ac:dyDescent="0.25"/>
    <row r="300" s="11" customFormat="1" x14ac:dyDescent="0.25"/>
    <row r="301" s="11" customFormat="1" x14ac:dyDescent="0.25"/>
    <row r="302" s="11" customFormat="1" x14ac:dyDescent="0.25"/>
    <row r="303" s="11" customFormat="1" x14ac:dyDescent="0.25"/>
    <row r="304" s="11" customFormat="1" x14ac:dyDescent="0.25"/>
    <row r="305" s="11" customFormat="1" x14ac:dyDescent="0.25"/>
    <row r="306" s="11" customFormat="1" x14ac:dyDescent="0.25"/>
    <row r="307" s="11" customFormat="1" x14ac:dyDescent="0.25"/>
    <row r="308" s="11" customFormat="1" x14ac:dyDescent="0.25"/>
    <row r="309" s="11" customFormat="1" x14ac:dyDescent="0.25"/>
    <row r="310" s="11" customFormat="1" x14ac:dyDescent="0.25"/>
    <row r="311" s="11" customFormat="1" x14ac:dyDescent="0.25"/>
    <row r="312" s="11" customFormat="1" x14ac:dyDescent="0.25"/>
    <row r="313" s="11" customFormat="1" x14ac:dyDescent="0.25"/>
    <row r="314" s="11" customFormat="1" x14ac:dyDescent="0.25"/>
    <row r="315" s="11" customFormat="1" x14ac:dyDescent="0.25"/>
    <row r="316" s="11" customFormat="1" x14ac:dyDescent="0.25"/>
    <row r="317" s="11" customFormat="1" x14ac:dyDescent="0.25"/>
    <row r="318" s="11" customFormat="1" x14ac:dyDescent="0.25"/>
    <row r="319" s="11" customFormat="1" x14ac:dyDescent="0.25"/>
    <row r="320" s="11" customFormat="1" x14ac:dyDescent="0.25"/>
    <row r="321" s="11" customFormat="1" x14ac:dyDescent="0.25"/>
  </sheetData>
  <mergeCells count="26">
    <mergeCell ref="B3:G3"/>
    <mergeCell ref="C2:G2"/>
    <mergeCell ref="B4:G4"/>
    <mergeCell ref="B5:G5"/>
    <mergeCell ref="C7:F7"/>
    <mergeCell ref="C167:E167"/>
    <mergeCell ref="C191:E191"/>
    <mergeCell ref="A187:C187"/>
    <mergeCell ref="A188:C188"/>
    <mergeCell ref="A185:C185"/>
    <mergeCell ref="K37:M37"/>
    <mergeCell ref="K36:M36"/>
    <mergeCell ref="K17:M17"/>
    <mergeCell ref="K18:M18"/>
    <mergeCell ref="K19:M19"/>
    <mergeCell ref="K20:M20"/>
    <mergeCell ref="K27:M27"/>
    <mergeCell ref="K31:M31"/>
    <mergeCell ref="K33:M33"/>
    <mergeCell ref="K34:M34"/>
    <mergeCell ref="K35:M35"/>
    <mergeCell ref="K21:M21"/>
    <mergeCell ref="K22:M22"/>
    <mergeCell ref="K24:M24"/>
    <mergeCell ref="K25:M25"/>
    <mergeCell ref="K26:M26"/>
  </mergeCells>
  <pageMargins left="0.25" right="0.25" top="0.75" bottom="0.75" header="0.3" footer="0.3"/>
  <pageSetup orientation="portrait" verticalDpi="0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3"/>
  <sheetViews>
    <sheetView topLeftCell="A499" zoomScaleNormal="100" workbookViewId="0">
      <selection activeCell="L114" sqref="L114"/>
    </sheetView>
  </sheetViews>
  <sheetFormatPr defaultRowHeight="9" x14ac:dyDescent="0.15"/>
  <cols>
    <col min="1" max="1" width="3" style="2" customWidth="1"/>
    <col min="2" max="2" width="2.5703125" style="2" customWidth="1"/>
    <col min="3" max="3" width="4.85546875" style="3" customWidth="1"/>
    <col min="4" max="4" width="4.42578125" style="3" customWidth="1"/>
    <col min="5" max="5" width="4.140625" style="2" customWidth="1"/>
    <col min="6" max="6" width="3.7109375" style="3" customWidth="1"/>
    <col min="7" max="7" width="27.42578125" style="2" customWidth="1"/>
    <col min="8" max="9" width="12.42578125" style="5" customWidth="1"/>
    <col min="10" max="10" width="5.5703125" style="5" customWidth="1"/>
    <col min="11" max="11" width="10.85546875" style="5" customWidth="1"/>
    <col min="12" max="12" width="11.42578125" style="5" customWidth="1"/>
    <col min="13" max="13" width="5.7109375" style="5" customWidth="1"/>
    <col min="14" max="14" width="11.5703125" style="5" customWidth="1"/>
    <col min="15" max="15" width="13" style="2" customWidth="1"/>
    <col min="16" max="16" width="6.140625" style="2" customWidth="1"/>
    <col min="17" max="16384" width="9.140625" style="2"/>
  </cols>
  <sheetData>
    <row r="2" spans="1:16" ht="18" customHeight="1" x14ac:dyDescent="0.25">
      <c r="G2" s="71"/>
      <c r="I2" s="86" t="s">
        <v>206</v>
      </c>
    </row>
    <row r="3" spans="1:16" ht="12" customHeight="1" x14ac:dyDescent="0.15"/>
    <row r="4" spans="1:16" s="1" customFormat="1" ht="15" x14ac:dyDescent="0.25">
      <c r="B4" s="11" t="s">
        <v>355</v>
      </c>
      <c r="C4" s="11"/>
      <c r="D4" s="11"/>
      <c r="E4" s="11"/>
      <c r="F4" s="11"/>
      <c r="G4" s="11"/>
    </row>
    <row r="5" spans="1:16" s="1" customFormat="1" ht="15" x14ac:dyDescent="0.25">
      <c r="A5" s="1" t="s">
        <v>356</v>
      </c>
      <c r="B5" s="11"/>
      <c r="C5" s="11"/>
      <c r="D5" s="11"/>
      <c r="E5" s="11"/>
      <c r="F5" s="11"/>
      <c r="G5" s="11"/>
    </row>
    <row r="6" spans="1:16" ht="11.25" customHeight="1" x14ac:dyDescent="0.15">
      <c r="A6" s="89" t="s">
        <v>357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6" ht="12" customHeight="1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6" x14ac:dyDescent="0.15">
      <c r="A8" s="133" t="s">
        <v>56</v>
      </c>
      <c r="B8" s="133" t="s">
        <v>57</v>
      </c>
      <c r="C8" s="136" t="s">
        <v>58</v>
      </c>
      <c r="D8" s="139" t="s">
        <v>59</v>
      </c>
      <c r="E8" s="142" t="s">
        <v>60</v>
      </c>
      <c r="F8" s="136" t="s">
        <v>61</v>
      </c>
      <c r="G8" s="145" t="s">
        <v>62</v>
      </c>
      <c r="H8" s="130" t="s">
        <v>63</v>
      </c>
      <c r="I8" s="130" t="s">
        <v>342</v>
      </c>
      <c r="J8" s="127" t="s">
        <v>345</v>
      </c>
      <c r="K8" s="130" t="s">
        <v>64</v>
      </c>
      <c r="L8" s="130" t="s">
        <v>342</v>
      </c>
      <c r="M8" s="127" t="s">
        <v>346</v>
      </c>
      <c r="N8" s="130" t="s">
        <v>344</v>
      </c>
      <c r="O8" s="124" t="s">
        <v>343</v>
      </c>
      <c r="P8" s="127" t="s">
        <v>347</v>
      </c>
    </row>
    <row r="9" spans="1:16" x14ac:dyDescent="0.15">
      <c r="A9" s="134"/>
      <c r="B9" s="134"/>
      <c r="C9" s="137"/>
      <c r="D9" s="140"/>
      <c r="E9" s="143"/>
      <c r="F9" s="137"/>
      <c r="G9" s="146"/>
      <c r="H9" s="131"/>
      <c r="I9" s="131"/>
      <c r="J9" s="128"/>
      <c r="K9" s="131"/>
      <c r="L9" s="131"/>
      <c r="M9" s="128"/>
      <c r="N9" s="131"/>
      <c r="O9" s="125"/>
      <c r="P9" s="128"/>
    </row>
    <row r="10" spans="1:16" x14ac:dyDescent="0.15">
      <c r="A10" s="134"/>
      <c r="B10" s="134"/>
      <c r="C10" s="137"/>
      <c r="D10" s="140"/>
      <c r="E10" s="143"/>
      <c r="F10" s="137"/>
      <c r="G10" s="146"/>
      <c r="H10" s="131"/>
      <c r="I10" s="131"/>
      <c r="J10" s="128"/>
      <c r="K10" s="131"/>
      <c r="L10" s="131"/>
      <c r="M10" s="128"/>
      <c r="N10" s="131"/>
      <c r="O10" s="125"/>
      <c r="P10" s="128"/>
    </row>
    <row r="11" spans="1:16" ht="37.5" customHeight="1" x14ac:dyDescent="0.15">
      <c r="A11" s="135"/>
      <c r="B11" s="135"/>
      <c r="C11" s="138"/>
      <c r="D11" s="141"/>
      <c r="E11" s="144"/>
      <c r="F11" s="138"/>
      <c r="G11" s="147"/>
      <c r="H11" s="132"/>
      <c r="I11" s="132"/>
      <c r="J11" s="129"/>
      <c r="K11" s="132"/>
      <c r="L11" s="132"/>
      <c r="M11" s="129"/>
      <c r="N11" s="132"/>
      <c r="O11" s="126"/>
      <c r="P11" s="129"/>
    </row>
    <row r="12" spans="1:16" s="14" customFormat="1" ht="15.75" customHeight="1" x14ac:dyDescent="0.15">
      <c r="A12" s="13">
        <v>1</v>
      </c>
      <c r="B12" s="13">
        <v>2</v>
      </c>
      <c r="C12" s="18">
        <v>3</v>
      </c>
      <c r="D12" s="18">
        <v>4</v>
      </c>
      <c r="E12" s="13">
        <v>5</v>
      </c>
      <c r="F12" s="18">
        <v>6</v>
      </c>
      <c r="G12" s="13">
        <v>7</v>
      </c>
      <c r="H12" s="19">
        <v>8</v>
      </c>
      <c r="I12" s="19">
        <v>9</v>
      </c>
      <c r="J12" s="18" t="s">
        <v>320</v>
      </c>
      <c r="K12" s="19">
        <v>11</v>
      </c>
      <c r="L12" s="19">
        <v>12</v>
      </c>
      <c r="M12" s="18" t="s">
        <v>41</v>
      </c>
      <c r="N12" s="19">
        <v>14</v>
      </c>
      <c r="O12" s="13">
        <v>15</v>
      </c>
      <c r="P12" s="13">
        <v>16</v>
      </c>
    </row>
    <row r="13" spans="1:16" ht="15.95" customHeight="1" x14ac:dyDescent="0.15">
      <c r="A13" s="13">
        <v>1</v>
      </c>
      <c r="B13" s="15"/>
      <c r="C13" s="16"/>
      <c r="D13" s="16"/>
      <c r="E13" s="15"/>
      <c r="F13" s="16"/>
      <c r="G13" s="15" t="s">
        <v>65</v>
      </c>
      <c r="H13" s="20"/>
      <c r="I13" s="20"/>
      <c r="J13" s="20"/>
      <c r="K13" s="20"/>
      <c r="L13" s="20"/>
      <c r="M13" s="93"/>
      <c r="N13" s="20"/>
      <c r="O13" s="15"/>
      <c r="P13" s="93"/>
    </row>
    <row r="14" spans="1:16" ht="15.95" customHeight="1" x14ac:dyDescent="0.15">
      <c r="A14" s="15"/>
      <c r="B14" s="15"/>
      <c r="C14" s="18" t="s">
        <v>1</v>
      </c>
      <c r="D14" s="16"/>
      <c r="E14" s="15"/>
      <c r="F14" s="16"/>
      <c r="G14" s="15" t="s">
        <v>354</v>
      </c>
      <c r="H14" s="20"/>
      <c r="I14" s="20"/>
      <c r="J14" s="20"/>
      <c r="K14" s="20"/>
      <c r="L14" s="20"/>
      <c r="M14" s="93"/>
      <c r="N14" s="20"/>
      <c r="O14" s="15"/>
      <c r="P14" s="93"/>
    </row>
    <row r="15" spans="1:16" ht="15.95" customHeight="1" x14ac:dyDescent="0.15">
      <c r="A15" s="15"/>
      <c r="B15" s="15"/>
      <c r="C15" s="16" t="s">
        <v>94</v>
      </c>
      <c r="D15" s="16"/>
      <c r="E15" s="15"/>
      <c r="F15" s="16"/>
      <c r="G15" s="15" t="s">
        <v>84</v>
      </c>
      <c r="H15" s="20"/>
      <c r="I15" s="20"/>
      <c r="J15" s="20"/>
      <c r="K15" s="20"/>
      <c r="L15" s="20"/>
      <c r="M15" s="93"/>
      <c r="N15" s="20"/>
      <c r="O15" s="15"/>
      <c r="P15" s="93"/>
    </row>
    <row r="16" spans="1:16" ht="15.95" customHeight="1" x14ac:dyDescent="0.15">
      <c r="A16" s="15"/>
      <c r="B16" s="15"/>
      <c r="C16" s="16"/>
      <c r="D16" s="16">
        <v>111</v>
      </c>
      <c r="E16" s="15"/>
      <c r="F16" s="16"/>
      <c r="G16" s="15" t="s">
        <v>2</v>
      </c>
      <c r="H16" s="20"/>
      <c r="I16" s="20"/>
      <c r="J16" s="20"/>
      <c r="K16" s="20"/>
      <c r="L16" s="20"/>
      <c r="M16" s="93"/>
      <c r="N16" s="20"/>
      <c r="O16" s="15"/>
      <c r="P16" s="93"/>
    </row>
    <row r="17" spans="1:16" ht="15.95" customHeight="1" x14ac:dyDescent="0.15">
      <c r="A17" s="15"/>
      <c r="B17" s="15"/>
      <c r="C17" s="16"/>
      <c r="D17" s="16"/>
      <c r="E17" s="15">
        <v>411</v>
      </c>
      <c r="F17" s="16"/>
      <c r="G17" s="15" t="s">
        <v>69</v>
      </c>
      <c r="H17" s="20">
        <v>5218700</v>
      </c>
      <c r="I17" s="20">
        <v>5216693.08</v>
      </c>
      <c r="J17" s="93">
        <f>SUM(I17/H17)</f>
        <v>0.99961543679460407</v>
      </c>
      <c r="K17" s="20">
        <v>0</v>
      </c>
      <c r="L17" s="20"/>
      <c r="M17" s="93"/>
      <c r="N17" s="20">
        <f>SUM(H17+K17)</f>
        <v>5218700</v>
      </c>
      <c r="O17" s="20">
        <f>SUM(I17+L17)</f>
        <v>5216693.08</v>
      </c>
      <c r="P17" s="93">
        <f>SUM(O17/N17)</f>
        <v>0.99961543679460407</v>
      </c>
    </row>
    <row r="18" spans="1:16" ht="15.95" customHeight="1" x14ac:dyDescent="0.15">
      <c r="A18" s="15"/>
      <c r="B18" s="15"/>
      <c r="C18" s="16"/>
      <c r="D18" s="16"/>
      <c r="E18" s="15">
        <v>412</v>
      </c>
      <c r="F18" s="16"/>
      <c r="G18" s="15" t="s">
        <v>3</v>
      </c>
      <c r="H18" s="20">
        <v>934150</v>
      </c>
      <c r="I18" s="20">
        <v>934146.05</v>
      </c>
      <c r="J18" s="93">
        <f t="shared" ref="J18:J23" si="0">SUM(I18/H18)</f>
        <v>0.99999577155703046</v>
      </c>
      <c r="K18" s="20">
        <v>0</v>
      </c>
      <c r="L18" s="20"/>
      <c r="M18" s="93"/>
      <c r="N18" s="20">
        <f t="shared" ref="N18:N25" si="1">SUM(H18+K18)</f>
        <v>934150</v>
      </c>
      <c r="O18" s="20">
        <f t="shared" ref="O18:O25" si="2">SUM(I18+L18)</f>
        <v>934146.05</v>
      </c>
      <c r="P18" s="93">
        <f t="shared" ref="P18:P23" si="3">SUM(O18/N18)</f>
        <v>0.99999577155703046</v>
      </c>
    </row>
    <row r="19" spans="1:16" ht="15.95" customHeight="1" x14ac:dyDescent="0.15">
      <c r="A19" s="15"/>
      <c r="B19" s="15"/>
      <c r="C19" s="16"/>
      <c r="D19" s="16"/>
      <c r="E19" s="15">
        <v>414</v>
      </c>
      <c r="F19" s="16"/>
      <c r="G19" s="15" t="s">
        <v>14</v>
      </c>
      <c r="H19" s="20">
        <v>100000</v>
      </c>
      <c r="I19" s="20">
        <v>0</v>
      </c>
      <c r="J19" s="93">
        <f t="shared" si="0"/>
        <v>0</v>
      </c>
      <c r="K19" s="20">
        <v>0</v>
      </c>
      <c r="L19" s="20"/>
      <c r="M19" s="93"/>
      <c r="N19" s="20">
        <f t="shared" si="1"/>
        <v>100000</v>
      </c>
      <c r="O19" s="20">
        <f t="shared" si="2"/>
        <v>0</v>
      </c>
      <c r="P19" s="93">
        <f t="shared" si="3"/>
        <v>0</v>
      </c>
    </row>
    <row r="20" spans="1:16" ht="15.95" customHeight="1" x14ac:dyDescent="0.15">
      <c r="A20" s="15"/>
      <c r="B20" s="15"/>
      <c r="C20" s="16"/>
      <c r="D20" s="16"/>
      <c r="E20" s="15">
        <v>415</v>
      </c>
      <c r="F20" s="16"/>
      <c r="G20" s="15" t="s">
        <v>4</v>
      </c>
      <c r="H20" s="20">
        <v>132000</v>
      </c>
      <c r="I20" s="20">
        <v>128639.2</v>
      </c>
      <c r="J20" s="93">
        <f t="shared" si="0"/>
        <v>0.97453939393939393</v>
      </c>
      <c r="K20" s="20">
        <v>0</v>
      </c>
      <c r="L20" s="20"/>
      <c r="M20" s="93"/>
      <c r="N20" s="20">
        <f t="shared" si="1"/>
        <v>132000</v>
      </c>
      <c r="O20" s="20">
        <f t="shared" si="2"/>
        <v>128639.2</v>
      </c>
      <c r="P20" s="93">
        <f t="shared" si="3"/>
        <v>0.97453939393939393</v>
      </c>
    </row>
    <row r="21" spans="1:16" ht="15.95" customHeight="1" x14ac:dyDescent="0.15">
      <c r="A21" s="15"/>
      <c r="B21" s="15"/>
      <c r="C21" s="16"/>
      <c r="D21" s="16"/>
      <c r="E21" s="15">
        <v>416</v>
      </c>
      <c r="F21" s="16"/>
      <c r="G21" s="15" t="s">
        <v>70</v>
      </c>
      <c r="H21" s="20">
        <v>100</v>
      </c>
      <c r="I21" s="20">
        <v>0</v>
      </c>
      <c r="J21" s="93">
        <f t="shared" si="0"/>
        <v>0</v>
      </c>
      <c r="K21" s="20">
        <v>0</v>
      </c>
      <c r="L21" s="20"/>
      <c r="M21" s="93"/>
      <c r="N21" s="20">
        <f t="shared" si="1"/>
        <v>100</v>
      </c>
      <c r="O21" s="20">
        <f t="shared" si="2"/>
        <v>0</v>
      </c>
      <c r="P21" s="93">
        <f t="shared" si="3"/>
        <v>0</v>
      </c>
    </row>
    <row r="22" spans="1:16" ht="15.95" customHeight="1" x14ac:dyDescent="0.15">
      <c r="A22" s="15"/>
      <c r="B22" s="15"/>
      <c r="C22" s="16"/>
      <c r="D22" s="16"/>
      <c r="E22" s="15">
        <v>423</v>
      </c>
      <c r="F22" s="16"/>
      <c r="G22" s="15" t="s">
        <v>16</v>
      </c>
      <c r="H22" s="20">
        <v>5203593</v>
      </c>
      <c r="I22" s="20">
        <v>5170427.92</v>
      </c>
      <c r="J22" s="93">
        <f t="shared" si="0"/>
        <v>0.99362650384071161</v>
      </c>
      <c r="K22" s="20">
        <v>0</v>
      </c>
      <c r="L22" s="20"/>
      <c r="M22" s="93"/>
      <c r="N22" s="20">
        <f t="shared" si="1"/>
        <v>5203593</v>
      </c>
      <c r="O22" s="20">
        <f t="shared" si="2"/>
        <v>5170427.92</v>
      </c>
      <c r="P22" s="93">
        <f t="shared" si="3"/>
        <v>0.99362650384071161</v>
      </c>
    </row>
    <row r="23" spans="1:16" ht="15.95" customHeight="1" x14ac:dyDescent="0.15">
      <c r="A23" s="15"/>
      <c r="B23" s="15"/>
      <c r="C23" s="16"/>
      <c r="D23" s="16"/>
      <c r="E23" s="15">
        <v>465</v>
      </c>
      <c r="F23" s="16"/>
      <c r="G23" s="15" t="s">
        <v>5</v>
      </c>
      <c r="H23" s="20">
        <v>684000</v>
      </c>
      <c r="I23" s="20">
        <v>683960.07</v>
      </c>
      <c r="J23" s="93">
        <f t="shared" si="0"/>
        <v>0.99994162280701748</v>
      </c>
      <c r="K23" s="20">
        <v>0</v>
      </c>
      <c r="L23" s="20"/>
      <c r="M23" s="93"/>
      <c r="N23" s="20">
        <f t="shared" si="1"/>
        <v>684000</v>
      </c>
      <c r="O23" s="20">
        <f t="shared" si="2"/>
        <v>683960.07</v>
      </c>
      <c r="P23" s="93">
        <f t="shared" si="3"/>
        <v>0.99994162280701748</v>
      </c>
    </row>
    <row r="24" spans="1:16" ht="15.95" customHeight="1" x14ac:dyDescent="0.15">
      <c r="A24" s="15"/>
      <c r="B24" s="15"/>
      <c r="C24" s="16"/>
      <c r="D24" s="16"/>
      <c r="E24" s="15"/>
      <c r="F24" s="16"/>
      <c r="G24" s="15" t="s">
        <v>66</v>
      </c>
      <c r="H24" s="20"/>
      <c r="I24" s="20"/>
      <c r="J24" s="20"/>
      <c r="K24" s="20"/>
      <c r="L24" s="20"/>
      <c r="M24" s="93"/>
      <c r="N24" s="20"/>
      <c r="O24" s="20"/>
      <c r="P24" s="93"/>
    </row>
    <row r="25" spans="1:16" ht="15.95" customHeight="1" x14ac:dyDescent="0.15">
      <c r="A25" s="15"/>
      <c r="B25" s="15"/>
      <c r="C25" s="16"/>
      <c r="D25" s="16"/>
      <c r="E25" s="15"/>
      <c r="F25" s="16" t="s">
        <v>6</v>
      </c>
      <c r="G25" s="15" t="s">
        <v>67</v>
      </c>
      <c r="H25" s="20">
        <f>SUM(H17:H23)</f>
        <v>12272543</v>
      </c>
      <c r="I25" s="20">
        <f>SUM(I17:I23)</f>
        <v>12133866.32</v>
      </c>
      <c r="J25" s="93">
        <f>SUM(I25/H25)</f>
        <v>0.98870024900299802</v>
      </c>
      <c r="K25" s="20">
        <f>SUM(K17:K23)</f>
        <v>0</v>
      </c>
      <c r="L25" s="20"/>
      <c r="M25" s="93"/>
      <c r="N25" s="20">
        <f t="shared" si="1"/>
        <v>12272543</v>
      </c>
      <c r="O25" s="20">
        <f t="shared" si="2"/>
        <v>12133866.32</v>
      </c>
      <c r="P25" s="93">
        <f>SUM(O25/N25)</f>
        <v>0.98870024900299802</v>
      </c>
    </row>
    <row r="26" spans="1:16" ht="15.95" customHeight="1" x14ac:dyDescent="0.15">
      <c r="A26" s="15"/>
      <c r="B26" s="15"/>
      <c r="C26" s="16"/>
      <c r="D26" s="16"/>
      <c r="E26" s="15"/>
      <c r="F26" s="16"/>
      <c r="G26" s="15" t="s">
        <v>68</v>
      </c>
      <c r="H26" s="20"/>
      <c r="I26" s="20"/>
      <c r="J26" s="20"/>
      <c r="K26" s="20"/>
      <c r="L26" s="20"/>
      <c r="M26" s="93"/>
      <c r="N26" s="20"/>
      <c r="O26" s="15"/>
      <c r="P26" s="93"/>
    </row>
    <row r="27" spans="1:16" ht="18" customHeight="1" x14ac:dyDescent="0.15">
      <c r="A27" s="15"/>
      <c r="B27" s="15"/>
      <c r="C27" s="16"/>
      <c r="D27" s="16"/>
      <c r="E27" s="15"/>
      <c r="F27" s="16"/>
      <c r="G27" s="17" t="s">
        <v>348</v>
      </c>
      <c r="H27" s="20"/>
      <c r="I27" s="20"/>
      <c r="J27" s="20"/>
      <c r="K27" s="20"/>
      <c r="L27" s="20"/>
      <c r="M27" s="93"/>
      <c r="N27" s="20"/>
      <c r="O27" s="15"/>
      <c r="P27" s="93"/>
    </row>
    <row r="28" spans="1:16" ht="15.95" customHeight="1" x14ac:dyDescent="0.15">
      <c r="A28" s="15"/>
      <c r="B28" s="15"/>
      <c r="C28" s="16"/>
      <c r="D28" s="16"/>
      <c r="E28" s="15"/>
      <c r="F28" s="16" t="s">
        <v>6</v>
      </c>
      <c r="G28" s="15" t="s">
        <v>67</v>
      </c>
      <c r="H28" s="20">
        <f>SUM(H25)</f>
        <v>12272543</v>
      </c>
      <c r="I28" s="20">
        <f>SUM(I25)</f>
        <v>12133866.32</v>
      </c>
      <c r="J28" s="93">
        <f>SUM(I28/H28)</f>
        <v>0.98870024900299802</v>
      </c>
      <c r="K28" s="20">
        <f>SUM(K25)</f>
        <v>0</v>
      </c>
      <c r="L28" s="20"/>
      <c r="M28" s="93"/>
      <c r="N28" s="20">
        <f>SUM(H28+K28)</f>
        <v>12272543</v>
      </c>
      <c r="O28" s="20">
        <f>SUM(I28+L28)</f>
        <v>12133866.32</v>
      </c>
      <c r="P28" s="93">
        <f t="shared" ref="P28:P35" si="4">SUM(O28/N28)</f>
        <v>0.98870024900299802</v>
      </c>
    </row>
    <row r="29" spans="1:16" ht="15.95" customHeight="1" x14ac:dyDescent="0.15">
      <c r="A29" s="15"/>
      <c r="B29" s="15"/>
      <c r="C29" s="16"/>
      <c r="D29" s="16"/>
      <c r="E29" s="15"/>
      <c r="F29" s="16"/>
      <c r="G29" s="15" t="s">
        <v>89</v>
      </c>
      <c r="H29" s="20">
        <f>SUM(H28)</f>
        <v>12272543</v>
      </c>
      <c r="I29" s="20">
        <f>SUM(I28)</f>
        <v>12133866.32</v>
      </c>
      <c r="J29" s="93">
        <f>SUM(I29/H29)</f>
        <v>0.98870024900299802</v>
      </c>
      <c r="K29" s="20">
        <f>SUM(K28)</f>
        <v>0</v>
      </c>
      <c r="L29" s="20"/>
      <c r="M29" s="93"/>
      <c r="N29" s="20">
        <f>SUM(H29+K29)</f>
        <v>12272543</v>
      </c>
      <c r="O29" s="20">
        <f>SUM(I29+L29)</f>
        <v>12133866.32</v>
      </c>
      <c r="P29" s="93">
        <f t="shared" si="4"/>
        <v>0.98870024900299802</v>
      </c>
    </row>
    <row r="30" spans="1:16" ht="15.95" customHeight="1" x14ac:dyDescent="0.15">
      <c r="A30" s="15"/>
      <c r="B30" s="15"/>
      <c r="C30" s="16" t="s">
        <v>353</v>
      </c>
      <c r="D30" s="16"/>
      <c r="E30" s="15"/>
      <c r="F30" s="16"/>
      <c r="G30" s="15" t="s">
        <v>349</v>
      </c>
      <c r="H30" s="20"/>
      <c r="I30" s="20"/>
      <c r="J30" s="20"/>
      <c r="K30" s="20"/>
      <c r="L30" s="20"/>
      <c r="M30" s="93"/>
      <c r="N30" s="20"/>
      <c r="O30" s="15"/>
      <c r="P30" s="93"/>
    </row>
    <row r="31" spans="1:16" ht="15.95" customHeight="1" x14ac:dyDescent="0.15">
      <c r="A31" s="15"/>
      <c r="B31" s="15"/>
      <c r="C31" s="16"/>
      <c r="D31" s="16">
        <v>111</v>
      </c>
      <c r="E31" s="15"/>
      <c r="F31" s="16"/>
      <c r="G31" s="15" t="s">
        <v>2</v>
      </c>
      <c r="H31" s="20"/>
      <c r="I31" s="20"/>
      <c r="J31" s="20"/>
      <c r="K31" s="20"/>
      <c r="L31" s="20"/>
      <c r="M31" s="93"/>
      <c r="N31" s="20"/>
      <c r="O31" s="15"/>
      <c r="P31" s="93"/>
    </row>
    <row r="32" spans="1:16" ht="15.95" customHeight="1" x14ac:dyDescent="0.15">
      <c r="A32" s="15"/>
      <c r="B32" s="15"/>
      <c r="C32" s="16"/>
      <c r="D32" s="16"/>
      <c r="E32" s="15">
        <v>416</v>
      </c>
      <c r="F32" s="16"/>
      <c r="G32" s="15" t="s">
        <v>350</v>
      </c>
      <c r="H32" s="20">
        <v>7746840</v>
      </c>
      <c r="I32" s="20">
        <v>7746835.8099999996</v>
      </c>
      <c r="J32" s="93">
        <f>SUM(I32/H32)</f>
        <v>0.99999945913430499</v>
      </c>
      <c r="K32" s="20">
        <v>0</v>
      </c>
      <c r="L32" s="20"/>
      <c r="M32" s="93"/>
      <c r="N32" s="20">
        <f>SUM(H32+K32)</f>
        <v>7746840</v>
      </c>
      <c r="O32" s="20">
        <f>SUM(I32+L32)</f>
        <v>7746835.8099999996</v>
      </c>
      <c r="P32" s="93">
        <f t="shared" si="4"/>
        <v>0.99999945913430499</v>
      </c>
    </row>
    <row r="33" spans="1:16" ht="15.95" customHeight="1" x14ac:dyDescent="0.15">
      <c r="A33" s="15"/>
      <c r="B33" s="15"/>
      <c r="C33" s="16"/>
      <c r="D33" s="16"/>
      <c r="E33" s="15">
        <v>423</v>
      </c>
      <c r="F33" s="16"/>
      <c r="G33" s="15" t="s">
        <v>16</v>
      </c>
      <c r="H33" s="20">
        <v>3264988</v>
      </c>
      <c r="I33" s="20">
        <v>3264983.44</v>
      </c>
      <c r="J33" s="93">
        <f>SUM(I33/H33)</f>
        <v>0.99999860336393276</v>
      </c>
      <c r="K33" s="20">
        <v>0</v>
      </c>
      <c r="L33" s="20"/>
      <c r="M33" s="93"/>
      <c r="N33" s="20">
        <f t="shared" ref="N33:N35" si="5">SUM(H33+K33)</f>
        <v>3264988</v>
      </c>
      <c r="O33" s="20">
        <f t="shared" ref="O33:O35" si="6">SUM(I33+L33)</f>
        <v>3264983.44</v>
      </c>
      <c r="P33" s="93">
        <f t="shared" si="4"/>
        <v>0.99999860336393276</v>
      </c>
    </row>
    <row r="34" spans="1:16" ht="15.95" customHeight="1" x14ac:dyDescent="0.15">
      <c r="A34" s="15"/>
      <c r="B34" s="15"/>
      <c r="C34" s="16"/>
      <c r="D34" s="16"/>
      <c r="E34" s="15"/>
      <c r="F34" s="16"/>
      <c r="G34" s="15" t="s">
        <v>66</v>
      </c>
      <c r="H34" s="20"/>
      <c r="I34" s="20"/>
      <c r="J34" s="93"/>
      <c r="K34" s="20"/>
      <c r="L34" s="20"/>
      <c r="M34" s="93"/>
      <c r="N34" s="20"/>
      <c r="O34" s="20"/>
      <c r="P34" s="93"/>
    </row>
    <row r="35" spans="1:16" ht="15.95" customHeight="1" x14ac:dyDescent="0.15">
      <c r="A35" s="15"/>
      <c r="B35" s="15"/>
      <c r="C35" s="16"/>
      <c r="D35" s="16"/>
      <c r="E35" s="15"/>
      <c r="F35" s="16" t="s">
        <v>6</v>
      </c>
      <c r="G35" s="15" t="s">
        <v>67</v>
      </c>
      <c r="H35" s="20">
        <f>SUM(H32:H33)</f>
        <v>11011828</v>
      </c>
      <c r="I35" s="20">
        <f>SUM(I32:I33)</f>
        <v>11011819.25</v>
      </c>
      <c r="J35" s="93">
        <f>SUM(I35/H35)</f>
        <v>0.99999920539986642</v>
      </c>
      <c r="K35" s="20">
        <f>SUM(K32:K33)</f>
        <v>0</v>
      </c>
      <c r="L35" s="20"/>
      <c r="M35" s="93"/>
      <c r="N35" s="20">
        <f t="shared" si="5"/>
        <v>11011828</v>
      </c>
      <c r="O35" s="20">
        <f t="shared" si="6"/>
        <v>11011819.25</v>
      </c>
      <c r="P35" s="93">
        <f t="shared" si="4"/>
        <v>0.99999920539986642</v>
      </c>
    </row>
    <row r="36" spans="1:16" ht="15.95" customHeight="1" x14ac:dyDescent="0.15">
      <c r="A36" s="15"/>
      <c r="B36" s="15"/>
      <c r="C36" s="16"/>
      <c r="D36" s="16"/>
      <c r="E36" s="15"/>
      <c r="F36" s="16"/>
      <c r="G36" s="15" t="s">
        <v>68</v>
      </c>
      <c r="H36" s="20"/>
      <c r="I36" s="20"/>
      <c r="J36" s="93"/>
      <c r="K36" s="20"/>
      <c r="L36" s="20"/>
      <c r="M36" s="93"/>
      <c r="N36" s="20"/>
      <c r="O36" s="15"/>
      <c r="P36" s="93"/>
    </row>
    <row r="37" spans="1:16" ht="18" customHeight="1" x14ac:dyDescent="0.15">
      <c r="A37" s="15"/>
      <c r="B37" s="15"/>
      <c r="C37" s="16"/>
      <c r="D37" s="16"/>
      <c r="E37" s="15"/>
      <c r="F37" s="16"/>
      <c r="G37" s="17" t="s">
        <v>351</v>
      </c>
      <c r="H37" s="20"/>
      <c r="I37" s="20"/>
      <c r="J37" s="93"/>
      <c r="K37" s="20"/>
      <c r="L37" s="20"/>
      <c r="M37" s="93"/>
      <c r="N37" s="20"/>
      <c r="O37" s="15"/>
      <c r="P37" s="93"/>
    </row>
    <row r="38" spans="1:16" ht="15.95" customHeight="1" x14ac:dyDescent="0.15">
      <c r="A38" s="15"/>
      <c r="B38" s="15"/>
      <c r="C38" s="16"/>
      <c r="D38" s="16"/>
      <c r="E38" s="15"/>
      <c r="F38" s="16" t="s">
        <v>6</v>
      </c>
      <c r="G38" s="15" t="s">
        <v>67</v>
      </c>
      <c r="H38" s="20">
        <f>SUM(H35)</f>
        <v>11011828</v>
      </c>
      <c r="I38" s="20">
        <f>SUM(I35)</f>
        <v>11011819.25</v>
      </c>
      <c r="J38" s="93">
        <f>SUM(I38/H38)</f>
        <v>0.99999920539986642</v>
      </c>
      <c r="K38" s="20">
        <f>SUM(K35)</f>
        <v>0</v>
      </c>
      <c r="L38" s="20"/>
      <c r="M38" s="93"/>
      <c r="N38" s="20">
        <f>SUM(H38+K38)</f>
        <v>11011828</v>
      </c>
      <c r="O38" s="20">
        <f>SUM(I38+L38)</f>
        <v>11011819.25</v>
      </c>
      <c r="P38" s="93">
        <f>SUM(O38/N38)</f>
        <v>0.99999920539986642</v>
      </c>
    </row>
    <row r="39" spans="1:16" ht="15.95" customHeight="1" x14ac:dyDescent="0.15">
      <c r="A39" s="15"/>
      <c r="B39" s="15"/>
      <c r="C39" s="16"/>
      <c r="D39" s="16"/>
      <c r="E39" s="15"/>
      <c r="F39" s="16"/>
      <c r="G39" s="15" t="s">
        <v>352</v>
      </c>
      <c r="H39" s="20">
        <f>SUM(H38)</f>
        <v>11011828</v>
      </c>
      <c r="I39" s="20">
        <f>SUM(I38)</f>
        <v>11011819.25</v>
      </c>
      <c r="J39" s="93">
        <f t="shared" ref="J39:J42" si="7">SUM(I39/H39)</f>
        <v>0.99999920539986642</v>
      </c>
      <c r="K39" s="20">
        <f>SUM(K38)</f>
        <v>0</v>
      </c>
      <c r="L39" s="20"/>
      <c r="M39" s="93"/>
      <c r="N39" s="20">
        <f>SUM(H39+K39)</f>
        <v>11011828</v>
      </c>
      <c r="O39" s="20">
        <f>SUM(I39+L39)</f>
        <v>11011819.25</v>
      </c>
      <c r="P39" s="93">
        <f>SUM(O39/N39)</f>
        <v>0.99999920539986642</v>
      </c>
    </row>
    <row r="40" spans="1:16" ht="15.95" customHeight="1" x14ac:dyDescent="0.15">
      <c r="A40" s="15"/>
      <c r="B40" s="15"/>
      <c r="C40" s="16"/>
      <c r="D40" s="16"/>
      <c r="E40" s="15"/>
      <c r="F40" s="16"/>
      <c r="G40" s="15" t="s">
        <v>110</v>
      </c>
      <c r="H40" s="20"/>
      <c r="I40" s="20"/>
      <c r="J40" s="93"/>
      <c r="K40" s="20"/>
      <c r="L40" s="20"/>
      <c r="M40" s="93"/>
      <c r="N40" s="20"/>
      <c r="O40" s="15"/>
      <c r="P40" s="93"/>
    </row>
    <row r="41" spans="1:16" ht="15.95" customHeight="1" x14ac:dyDescent="0.15">
      <c r="A41" s="15"/>
      <c r="B41" s="15"/>
      <c r="C41" s="16"/>
      <c r="D41" s="16"/>
      <c r="E41" s="15"/>
      <c r="F41" s="16" t="s">
        <v>6</v>
      </c>
      <c r="G41" s="15" t="s">
        <v>67</v>
      </c>
      <c r="H41" s="20">
        <f>SUM(H28+H39)</f>
        <v>23284371</v>
      </c>
      <c r="I41" s="20">
        <f>SUM(I28+I39)</f>
        <v>23145685.57</v>
      </c>
      <c r="J41" s="93">
        <f t="shared" si="7"/>
        <v>0.99404384039405658</v>
      </c>
      <c r="K41" s="20">
        <f>SUM(K28)</f>
        <v>0</v>
      </c>
      <c r="L41" s="20"/>
      <c r="M41" s="93"/>
      <c r="N41" s="20">
        <f>SUM(H41+K41)</f>
        <v>23284371</v>
      </c>
      <c r="O41" s="20">
        <f>SUM(I41+L41)</f>
        <v>23145685.57</v>
      </c>
      <c r="P41" s="93">
        <f>SUM(O41/N41)</f>
        <v>0.99404384039405658</v>
      </c>
    </row>
    <row r="42" spans="1:16" ht="15.95" customHeight="1" x14ac:dyDescent="0.15">
      <c r="A42" s="15"/>
      <c r="B42" s="15"/>
      <c r="C42" s="16"/>
      <c r="D42" s="16"/>
      <c r="E42" s="15"/>
      <c r="F42" s="16"/>
      <c r="G42" s="15" t="s">
        <v>111</v>
      </c>
      <c r="H42" s="20">
        <f>SUM(H41)</f>
        <v>23284371</v>
      </c>
      <c r="I42" s="20">
        <f>SUM(I41)</f>
        <v>23145685.57</v>
      </c>
      <c r="J42" s="93">
        <f t="shared" si="7"/>
        <v>0.99404384039405658</v>
      </c>
      <c r="K42" s="20">
        <f>SUM(K41)</f>
        <v>0</v>
      </c>
      <c r="L42" s="20"/>
      <c r="M42" s="93"/>
      <c r="N42" s="20">
        <f>SUM(H42+K42)</f>
        <v>23284371</v>
      </c>
      <c r="O42" s="20">
        <f>SUM(I42+L42)</f>
        <v>23145685.57</v>
      </c>
      <c r="P42" s="93">
        <f>SUM(O42/N42)</f>
        <v>0.99404384039405658</v>
      </c>
    </row>
    <row r="43" spans="1:16" ht="15.95" customHeight="1" x14ac:dyDescent="0.15">
      <c r="A43" s="15"/>
      <c r="B43" s="15"/>
      <c r="C43" s="16"/>
      <c r="D43" s="16"/>
      <c r="E43" s="15"/>
      <c r="F43" s="16"/>
      <c r="G43" s="15" t="s">
        <v>71</v>
      </c>
      <c r="H43" s="20"/>
      <c r="I43" s="20"/>
      <c r="J43" s="93"/>
      <c r="K43" s="20"/>
      <c r="L43" s="20"/>
      <c r="M43" s="93"/>
      <c r="N43" s="20"/>
      <c r="O43" s="15"/>
      <c r="P43" s="93"/>
    </row>
    <row r="44" spans="1:16" ht="15.95" customHeight="1" x14ac:dyDescent="0.15">
      <c r="A44" s="15"/>
      <c r="B44" s="15"/>
      <c r="C44" s="16"/>
      <c r="D44" s="16"/>
      <c r="E44" s="15"/>
      <c r="F44" s="16" t="s">
        <v>6</v>
      </c>
      <c r="G44" s="15" t="s">
        <v>67</v>
      </c>
      <c r="H44" s="20">
        <f>SUM(H42)</f>
        <v>23284371</v>
      </c>
      <c r="I44" s="20">
        <f>SUM(I42)</f>
        <v>23145685.57</v>
      </c>
      <c r="J44" s="93">
        <f t="shared" ref="J44:J45" si="8">SUM(I44/H44)</f>
        <v>0.99404384039405658</v>
      </c>
      <c r="K44" s="20">
        <f>SUM(K42)</f>
        <v>0</v>
      </c>
      <c r="L44" s="20"/>
      <c r="M44" s="93"/>
      <c r="N44" s="20">
        <f>SUM(H44+K44)</f>
        <v>23284371</v>
      </c>
      <c r="O44" s="20">
        <f>SUM(I44+L44)</f>
        <v>23145685.57</v>
      </c>
      <c r="P44" s="93">
        <f>SUM(O44/N44)</f>
        <v>0.99404384039405658</v>
      </c>
    </row>
    <row r="45" spans="1:16" ht="15.95" customHeight="1" x14ac:dyDescent="0.15">
      <c r="A45" s="21"/>
      <c r="B45" s="21"/>
      <c r="C45" s="22"/>
      <c r="D45" s="22"/>
      <c r="E45" s="21"/>
      <c r="F45" s="22"/>
      <c r="G45" s="21" t="s">
        <v>74</v>
      </c>
      <c r="H45" s="23">
        <f>SUM(H44)</f>
        <v>23284371</v>
      </c>
      <c r="I45" s="23">
        <f>SUM(I44)</f>
        <v>23145685.57</v>
      </c>
      <c r="J45" s="95">
        <f t="shared" si="8"/>
        <v>0.99404384039405658</v>
      </c>
      <c r="K45" s="23">
        <f>SUM(K44)</f>
        <v>0</v>
      </c>
      <c r="L45" s="23"/>
      <c r="M45" s="95"/>
      <c r="N45" s="23">
        <f>SUM(H45+K45)</f>
        <v>23284371</v>
      </c>
      <c r="O45" s="23">
        <f>SUM(I45+L45)</f>
        <v>23145685.57</v>
      </c>
      <c r="P45" s="95">
        <f>SUM(O45/N45)</f>
        <v>0.99404384039405658</v>
      </c>
    </row>
    <row r="46" spans="1:16" ht="15.95" customHeight="1" x14ac:dyDescent="0.15">
      <c r="A46" s="13">
        <v>2</v>
      </c>
      <c r="B46" s="15"/>
      <c r="C46" s="16"/>
      <c r="D46" s="16"/>
      <c r="E46" s="15"/>
      <c r="F46" s="16"/>
      <c r="G46" s="15" t="s">
        <v>204</v>
      </c>
      <c r="H46" s="20"/>
      <c r="I46" s="20"/>
      <c r="J46" s="93"/>
      <c r="K46" s="20"/>
      <c r="L46" s="20"/>
      <c r="M46" s="93"/>
      <c r="N46" s="20"/>
      <c r="O46" s="15"/>
      <c r="P46" s="93"/>
    </row>
    <row r="47" spans="1:16" ht="15.95" customHeight="1" x14ac:dyDescent="0.15">
      <c r="A47" s="15"/>
      <c r="B47" s="15"/>
      <c r="C47" s="18" t="s">
        <v>1</v>
      </c>
      <c r="D47" s="16"/>
      <c r="E47" s="15"/>
      <c r="F47" s="16"/>
      <c r="G47" s="15" t="s">
        <v>354</v>
      </c>
      <c r="H47" s="20"/>
      <c r="I47" s="20"/>
      <c r="J47" s="93"/>
      <c r="K47" s="20"/>
      <c r="L47" s="20"/>
      <c r="M47" s="93"/>
      <c r="N47" s="20"/>
      <c r="O47" s="15"/>
      <c r="P47" s="93"/>
    </row>
    <row r="48" spans="1:16" ht="15.95" customHeight="1" x14ac:dyDescent="0.15">
      <c r="A48" s="15"/>
      <c r="B48" s="15"/>
      <c r="C48" s="16" t="s">
        <v>94</v>
      </c>
      <c r="D48" s="16"/>
      <c r="E48" s="15"/>
      <c r="F48" s="16"/>
      <c r="G48" s="15" t="s">
        <v>84</v>
      </c>
      <c r="H48" s="20"/>
      <c r="I48" s="20"/>
      <c r="J48" s="93"/>
      <c r="K48" s="20"/>
      <c r="L48" s="20"/>
      <c r="M48" s="93"/>
      <c r="N48" s="20"/>
      <c r="O48" s="15"/>
      <c r="P48" s="93"/>
    </row>
    <row r="49" spans="1:16" ht="15.95" customHeight="1" x14ac:dyDescent="0.15">
      <c r="A49" s="15"/>
      <c r="B49" s="15"/>
      <c r="C49" s="16"/>
      <c r="D49" s="16">
        <v>111</v>
      </c>
      <c r="E49" s="15"/>
      <c r="F49" s="16"/>
      <c r="G49" s="15" t="s">
        <v>2</v>
      </c>
      <c r="H49" s="20"/>
      <c r="I49" s="20"/>
      <c r="J49" s="93"/>
      <c r="K49" s="20"/>
      <c r="L49" s="20"/>
      <c r="M49" s="93"/>
      <c r="N49" s="20"/>
      <c r="O49" s="15"/>
      <c r="P49" s="93"/>
    </row>
    <row r="50" spans="1:16" ht="15.95" customHeight="1" x14ac:dyDescent="0.15">
      <c r="A50" s="15"/>
      <c r="B50" s="15"/>
      <c r="C50" s="16"/>
      <c r="D50" s="16"/>
      <c r="E50" s="15">
        <v>411</v>
      </c>
      <c r="F50" s="16"/>
      <c r="G50" s="15" t="s">
        <v>69</v>
      </c>
      <c r="H50" s="20">
        <v>4631479</v>
      </c>
      <c r="I50" s="20">
        <v>4629866.4800000004</v>
      </c>
      <c r="J50" s="93">
        <f>SUM(I50/H50)</f>
        <v>0.99965183475947972</v>
      </c>
      <c r="K50" s="20">
        <v>0</v>
      </c>
      <c r="L50" s="20"/>
      <c r="M50" s="93"/>
      <c r="N50" s="20">
        <f>SUM(H50+K50)</f>
        <v>4631479</v>
      </c>
      <c r="O50" s="20">
        <f>SUM(I50+L50)</f>
        <v>4629866.4800000004</v>
      </c>
      <c r="P50" s="93">
        <f>SUM(O50/N50)</f>
        <v>0.99965183475947972</v>
      </c>
    </row>
    <row r="51" spans="1:16" ht="15.95" customHeight="1" x14ac:dyDescent="0.15">
      <c r="A51" s="15"/>
      <c r="B51" s="15"/>
      <c r="C51" s="16"/>
      <c r="D51" s="16"/>
      <c r="E51" s="15">
        <v>412</v>
      </c>
      <c r="F51" s="16"/>
      <c r="G51" s="15" t="s">
        <v>3</v>
      </c>
      <c r="H51" s="20">
        <v>684200</v>
      </c>
      <c r="I51" s="20">
        <v>684162.06</v>
      </c>
      <c r="J51" s="93">
        <f t="shared" ref="J51:J53" si="9">SUM(I51/H51)</f>
        <v>0.99994454837766744</v>
      </c>
      <c r="K51" s="20">
        <v>0</v>
      </c>
      <c r="L51" s="20"/>
      <c r="M51" s="93"/>
      <c r="N51" s="20">
        <f t="shared" ref="N51:N57" si="10">SUM(H51+K51)</f>
        <v>684200</v>
      </c>
      <c r="O51" s="20">
        <f t="shared" ref="O51:O57" si="11">SUM(I51+L51)</f>
        <v>684162.06</v>
      </c>
      <c r="P51" s="93">
        <f t="shared" ref="P51:P57" si="12">SUM(O51/N51)</f>
        <v>0.99994454837766744</v>
      </c>
    </row>
    <row r="52" spans="1:16" ht="15.95" customHeight="1" x14ac:dyDescent="0.15">
      <c r="A52" s="15"/>
      <c r="B52" s="15"/>
      <c r="C52" s="16"/>
      <c r="D52" s="16"/>
      <c r="E52" s="15">
        <v>414</v>
      </c>
      <c r="F52" s="16"/>
      <c r="G52" s="15" t="s">
        <v>14</v>
      </c>
      <c r="H52" s="20">
        <v>100000</v>
      </c>
      <c r="I52" s="20">
        <v>0</v>
      </c>
      <c r="J52" s="93">
        <f t="shared" si="9"/>
        <v>0</v>
      </c>
      <c r="K52" s="20">
        <v>0</v>
      </c>
      <c r="L52" s="20"/>
      <c r="M52" s="93"/>
      <c r="N52" s="20">
        <f t="shared" si="10"/>
        <v>100000</v>
      </c>
      <c r="O52" s="20">
        <f t="shared" si="11"/>
        <v>0</v>
      </c>
      <c r="P52" s="93">
        <f t="shared" si="12"/>
        <v>0</v>
      </c>
    </row>
    <row r="53" spans="1:16" ht="15.95" customHeight="1" x14ac:dyDescent="0.15">
      <c r="A53" s="15"/>
      <c r="B53" s="15"/>
      <c r="C53" s="16"/>
      <c r="D53" s="16"/>
      <c r="E53" s="15">
        <v>415</v>
      </c>
      <c r="F53" s="16"/>
      <c r="G53" s="15" t="s">
        <v>4</v>
      </c>
      <c r="H53" s="20">
        <v>97100</v>
      </c>
      <c r="I53" s="20">
        <v>95573.8</v>
      </c>
      <c r="J53" s="93">
        <f t="shared" si="9"/>
        <v>0.9842821833161689</v>
      </c>
      <c r="K53" s="20">
        <v>0</v>
      </c>
      <c r="L53" s="20"/>
      <c r="M53" s="93"/>
      <c r="N53" s="20">
        <f t="shared" si="10"/>
        <v>97100</v>
      </c>
      <c r="O53" s="20">
        <f t="shared" si="11"/>
        <v>95573.8</v>
      </c>
      <c r="P53" s="93">
        <f t="shared" si="12"/>
        <v>0.9842821833161689</v>
      </c>
    </row>
    <row r="54" spans="1:16" ht="15.95" customHeight="1" x14ac:dyDescent="0.15">
      <c r="A54" s="15"/>
      <c r="B54" s="15"/>
      <c r="C54" s="16"/>
      <c r="D54" s="16"/>
      <c r="E54" s="15">
        <v>416</v>
      </c>
      <c r="F54" s="16"/>
      <c r="G54" s="15" t="s">
        <v>70</v>
      </c>
      <c r="H54" s="20">
        <v>100</v>
      </c>
      <c r="I54" s="20">
        <v>0</v>
      </c>
      <c r="J54" s="93">
        <f>SUM(I54/H54)</f>
        <v>0</v>
      </c>
      <c r="K54" s="20">
        <v>0</v>
      </c>
      <c r="L54" s="20"/>
      <c r="M54" s="93"/>
      <c r="N54" s="20">
        <f t="shared" si="10"/>
        <v>100</v>
      </c>
      <c r="O54" s="20">
        <f t="shared" si="11"/>
        <v>0</v>
      </c>
      <c r="P54" s="93">
        <f t="shared" si="12"/>
        <v>0</v>
      </c>
    </row>
    <row r="55" spans="1:16" ht="15.95" customHeight="1" x14ac:dyDescent="0.15">
      <c r="A55" s="15"/>
      <c r="B55" s="15"/>
      <c r="C55" s="16"/>
      <c r="D55" s="16"/>
      <c r="E55" s="15">
        <v>465</v>
      </c>
      <c r="F55" s="16"/>
      <c r="G55" s="15" t="s">
        <v>5</v>
      </c>
      <c r="H55" s="20">
        <v>597300</v>
      </c>
      <c r="I55" s="20">
        <v>597230.98</v>
      </c>
      <c r="J55" s="93">
        <f t="shared" ref="J55:J57" si="13">SUM(I55/H55)</f>
        <v>0.99988444667671184</v>
      </c>
      <c r="K55" s="20">
        <v>0</v>
      </c>
      <c r="L55" s="20"/>
      <c r="M55" s="93"/>
      <c r="N55" s="20">
        <f t="shared" si="10"/>
        <v>597300</v>
      </c>
      <c r="O55" s="20">
        <f t="shared" si="11"/>
        <v>597230.98</v>
      </c>
      <c r="P55" s="93">
        <f t="shared" si="12"/>
        <v>0.99988444667671184</v>
      </c>
    </row>
    <row r="56" spans="1:16" ht="15.95" customHeight="1" x14ac:dyDescent="0.15">
      <c r="A56" s="15"/>
      <c r="B56" s="15"/>
      <c r="C56" s="16"/>
      <c r="D56" s="16"/>
      <c r="E56" s="15"/>
      <c r="F56" s="16"/>
      <c r="G56" s="15" t="s">
        <v>66</v>
      </c>
      <c r="H56" s="20"/>
      <c r="I56" s="20"/>
      <c r="J56" s="93"/>
      <c r="K56" s="20"/>
      <c r="L56" s="20"/>
      <c r="M56" s="93"/>
      <c r="N56" s="20">
        <f t="shared" si="10"/>
        <v>0</v>
      </c>
      <c r="O56" s="20">
        <f t="shared" si="11"/>
        <v>0</v>
      </c>
      <c r="P56" s="93"/>
    </row>
    <row r="57" spans="1:16" ht="15.95" customHeight="1" x14ac:dyDescent="0.15">
      <c r="A57" s="15"/>
      <c r="B57" s="15"/>
      <c r="C57" s="16"/>
      <c r="D57" s="16"/>
      <c r="E57" s="15"/>
      <c r="F57" s="16" t="s">
        <v>6</v>
      </c>
      <c r="G57" s="15" t="s">
        <v>67</v>
      </c>
      <c r="H57" s="20">
        <f>SUM(H50:H55)</f>
        <v>6110179</v>
      </c>
      <c r="I57" s="20">
        <f>SUM(I50:I55)</f>
        <v>6006833.3200000003</v>
      </c>
      <c r="J57" s="93">
        <f t="shared" si="13"/>
        <v>0.98308630892810178</v>
      </c>
      <c r="K57" s="20">
        <f>SUM(K50:K55)</f>
        <v>0</v>
      </c>
      <c r="L57" s="20"/>
      <c r="M57" s="93"/>
      <c r="N57" s="20">
        <f t="shared" si="10"/>
        <v>6110179</v>
      </c>
      <c r="O57" s="20">
        <f t="shared" si="11"/>
        <v>6006833.3200000003</v>
      </c>
      <c r="P57" s="93">
        <f t="shared" si="12"/>
        <v>0.98308630892810178</v>
      </c>
    </row>
    <row r="58" spans="1:16" ht="15.95" customHeight="1" x14ac:dyDescent="0.15">
      <c r="A58" s="15"/>
      <c r="B58" s="15"/>
      <c r="C58" s="16"/>
      <c r="D58" s="16"/>
      <c r="E58" s="15"/>
      <c r="F58" s="16"/>
      <c r="G58" s="15" t="s">
        <v>68</v>
      </c>
      <c r="H58" s="20"/>
      <c r="I58" s="20"/>
      <c r="J58" s="93"/>
      <c r="K58" s="20"/>
      <c r="L58" s="20"/>
      <c r="M58" s="93"/>
      <c r="N58" s="20"/>
      <c r="O58" s="15"/>
      <c r="P58" s="93"/>
    </row>
    <row r="59" spans="1:16" ht="18" customHeight="1" x14ac:dyDescent="0.15">
      <c r="A59" s="15"/>
      <c r="B59" s="15"/>
      <c r="C59" s="16"/>
      <c r="D59" s="16"/>
      <c r="E59" s="15"/>
      <c r="F59" s="16"/>
      <c r="G59" s="17" t="s">
        <v>348</v>
      </c>
      <c r="H59" s="20"/>
      <c r="I59" s="20"/>
      <c r="J59" s="93"/>
      <c r="K59" s="20"/>
      <c r="L59" s="20"/>
      <c r="M59" s="93"/>
      <c r="N59" s="20"/>
      <c r="O59" s="15"/>
      <c r="P59" s="93"/>
    </row>
    <row r="60" spans="1:16" ht="15.95" customHeight="1" x14ac:dyDescent="0.15">
      <c r="A60" s="15"/>
      <c r="B60" s="15"/>
      <c r="C60" s="16"/>
      <c r="D60" s="16"/>
      <c r="E60" s="15"/>
      <c r="F60" s="16" t="s">
        <v>6</v>
      </c>
      <c r="G60" s="15" t="s">
        <v>67</v>
      </c>
      <c r="H60" s="20">
        <f>SUM(H57)</f>
        <v>6110179</v>
      </c>
      <c r="I60" s="20">
        <f>SUM(I57)</f>
        <v>6006833.3200000003</v>
      </c>
      <c r="J60" s="93">
        <f t="shared" ref="J60:J61" si="14">SUM(I60/H60)</f>
        <v>0.98308630892810178</v>
      </c>
      <c r="K60" s="20">
        <f>SUM(K57)</f>
        <v>0</v>
      </c>
      <c r="L60" s="20"/>
      <c r="M60" s="93"/>
      <c r="N60" s="20">
        <f>SUM(H60+K60)</f>
        <v>6110179</v>
      </c>
      <c r="O60" s="20">
        <f>SUM(I60+L60)</f>
        <v>6006833.3200000003</v>
      </c>
      <c r="P60" s="93">
        <f>SUM(O60/N60)</f>
        <v>0.98308630892810178</v>
      </c>
    </row>
    <row r="61" spans="1:16" ht="15.95" customHeight="1" x14ac:dyDescent="0.15">
      <c r="A61" s="15"/>
      <c r="B61" s="15"/>
      <c r="C61" s="16"/>
      <c r="D61" s="16"/>
      <c r="E61" s="15"/>
      <c r="F61" s="16"/>
      <c r="G61" s="15" t="s">
        <v>89</v>
      </c>
      <c r="H61" s="20">
        <f>SUM(H60)</f>
        <v>6110179</v>
      </c>
      <c r="I61" s="20">
        <f>SUM(I60)</f>
        <v>6006833.3200000003</v>
      </c>
      <c r="J61" s="93">
        <f t="shared" si="14"/>
        <v>0.98308630892810178</v>
      </c>
      <c r="K61" s="20">
        <f>SUM(K60)</f>
        <v>0</v>
      </c>
      <c r="L61" s="20"/>
      <c r="M61" s="93"/>
      <c r="N61" s="20">
        <f>SUM(H61+K61)</f>
        <v>6110179</v>
      </c>
      <c r="O61" s="20">
        <f>SUM(I61+L61)</f>
        <v>6006833.3200000003</v>
      </c>
      <c r="P61" s="93">
        <f>SUM(O61/N61)</f>
        <v>0.98308630892810178</v>
      </c>
    </row>
    <row r="62" spans="1:16" ht="15.95" customHeight="1" x14ac:dyDescent="0.15">
      <c r="A62" s="15"/>
      <c r="B62" s="15"/>
      <c r="C62" s="16"/>
      <c r="D62" s="16"/>
      <c r="E62" s="15"/>
      <c r="F62" s="16"/>
      <c r="G62" s="15" t="s">
        <v>110</v>
      </c>
      <c r="H62" s="20"/>
      <c r="I62" s="20"/>
      <c r="J62" s="93"/>
      <c r="K62" s="20"/>
      <c r="L62" s="20"/>
      <c r="M62" s="93"/>
      <c r="N62" s="20"/>
      <c r="O62" s="15"/>
      <c r="P62" s="93"/>
    </row>
    <row r="63" spans="1:16" ht="15.95" customHeight="1" x14ac:dyDescent="0.15">
      <c r="A63" s="15"/>
      <c r="B63" s="15"/>
      <c r="C63" s="16"/>
      <c r="D63" s="16"/>
      <c r="E63" s="15"/>
      <c r="F63" s="16" t="s">
        <v>6</v>
      </c>
      <c r="G63" s="15" t="s">
        <v>67</v>
      </c>
      <c r="H63" s="20">
        <f>SUM(H60)</f>
        <v>6110179</v>
      </c>
      <c r="I63" s="20">
        <f>SUM(I60)</f>
        <v>6006833.3200000003</v>
      </c>
      <c r="J63" s="93">
        <f t="shared" ref="J63:J64" si="15">SUM(I63/H63)</f>
        <v>0.98308630892810178</v>
      </c>
      <c r="K63" s="20">
        <f>SUM(K60)</f>
        <v>0</v>
      </c>
      <c r="L63" s="20"/>
      <c r="M63" s="93"/>
      <c r="N63" s="20">
        <f>SUM(H63+K63)</f>
        <v>6110179</v>
      </c>
      <c r="O63" s="20">
        <f>SUM(I63+L63)</f>
        <v>6006833.3200000003</v>
      </c>
      <c r="P63" s="93">
        <f>SUM(O63/N63)</f>
        <v>0.98308630892810178</v>
      </c>
    </row>
    <row r="64" spans="1:16" ht="15.95" customHeight="1" x14ac:dyDescent="0.15">
      <c r="A64" s="15"/>
      <c r="B64" s="15"/>
      <c r="C64" s="16"/>
      <c r="D64" s="16"/>
      <c r="E64" s="15"/>
      <c r="F64" s="16"/>
      <c r="G64" s="15" t="s">
        <v>111</v>
      </c>
      <c r="H64" s="20">
        <f>SUM(H63)</f>
        <v>6110179</v>
      </c>
      <c r="I64" s="20">
        <f>SUM(I63)</f>
        <v>6006833.3200000003</v>
      </c>
      <c r="J64" s="93">
        <f t="shared" si="15"/>
        <v>0.98308630892810178</v>
      </c>
      <c r="K64" s="20">
        <f>SUM(K63)</f>
        <v>0</v>
      </c>
      <c r="L64" s="20"/>
      <c r="M64" s="93"/>
      <c r="N64" s="20">
        <f>SUM(H64+K64)</f>
        <v>6110179</v>
      </c>
      <c r="O64" s="20">
        <f>SUM(I64+L64)</f>
        <v>6006833.3200000003</v>
      </c>
      <c r="P64" s="93">
        <f>SUM(O64/N64)</f>
        <v>0.98308630892810178</v>
      </c>
    </row>
    <row r="65" spans="1:16" ht="15.95" customHeight="1" x14ac:dyDescent="0.15">
      <c r="A65" s="15"/>
      <c r="B65" s="15"/>
      <c r="C65" s="16"/>
      <c r="D65" s="16"/>
      <c r="E65" s="15"/>
      <c r="F65" s="16"/>
      <c r="G65" s="15" t="s">
        <v>78</v>
      </c>
      <c r="H65" s="20"/>
      <c r="I65" s="20"/>
      <c r="J65" s="93"/>
      <c r="K65" s="20"/>
      <c r="L65" s="20"/>
      <c r="M65" s="93"/>
      <c r="N65" s="20"/>
      <c r="O65" s="15"/>
      <c r="P65" s="93"/>
    </row>
    <row r="66" spans="1:16" ht="15.95" customHeight="1" x14ac:dyDescent="0.15">
      <c r="A66" s="15"/>
      <c r="B66" s="15"/>
      <c r="C66" s="16"/>
      <c r="D66" s="16"/>
      <c r="E66" s="15"/>
      <c r="F66" s="16" t="s">
        <v>6</v>
      </c>
      <c r="G66" s="15" t="s">
        <v>67</v>
      </c>
      <c r="H66" s="20">
        <f>SUM(H64)</f>
        <v>6110179</v>
      </c>
      <c r="I66" s="20">
        <f>SUM(I64)</f>
        <v>6006833.3200000003</v>
      </c>
      <c r="J66" s="93">
        <f>SUM(I66/H66)</f>
        <v>0.98308630892810178</v>
      </c>
      <c r="K66" s="20">
        <f>SUM(K64)</f>
        <v>0</v>
      </c>
      <c r="L66" s="20"/>
      <c r="M66" s="93"/>
      <c r="N66" s="20">
        <f>SUM(H66+K66)</f>
        <v>6110179</v>
      </c>
      <c r="O66" s="20">
        <f>SUM(I66+L66)</f>
        <v>6006833.3200000003</v>
      </c>
      <c r="P66" s="93">
        <f>SUM(O66/N66)</f>
        <v>0.98308630892810178</v>
      </c>
    </row>
    <row r="67" spans="1:16" ht="15.95" customHeight="1" x14ac:dyDescent="0.15">
      <c r="A67" s="21"/>
      <c r="B67" s="21"/>
      <c r="C67" s="22"/>
      <c r="D67" s="22"/>
      <c r="E67" s="21"/>
      <c r="F67" s="22"/>
      <c r="G67" s="21" t="s">
        <v>77</v>
      </c>
      <c r="H67" s="23">
        <f>SUM(H66)</f>
        <v>6110179</v>
      </c>
      <c r="I67" s="23">
        <f>SUM(I66)</f>
        <v>6006833.3200000003</v>
      </c>
      <c r="J67" s="95">
        <f t="shared" ref="J67" si="16">SUM(I67/H67)</f>
        <v>0.98308630892810178</v>
      </c>
      <c r="K67" s="23">
        <f>SUM(K66)</f>
        <v>0</v>
      </c>
      <c r="L67" s="23"/>
      <c r="M67" s="95"/>
      <c r="N67" s="23">
        <f>SUM(H67+K67)</f>
        <v>6110179</v>
      </c>
      <c r="O67" s="23">
        <f>SUM(I67+L67)</f>
        <v>6006833.3200000003</v>
      </c>
      <c r="P67" s="95">
        <f>SUM(O67/N67)</f>
        <v>0.98308630892810178</v>
      </c>
    </row>
    <row r="68" spans="1:16" ht="15.95" customHeight="1" x14ac:dyDescent="0.15">
      <c r="A68" s="13">
        <v>3</v>
      </c>
      <c r="B68" s="15"/>
      <c r="C68" s="16"/>
      <c r="D68" s="16"/>
      <c r="E68" s="15"/>
      <c r="F68" s="16"/>
      <c r="G68" s="15" t="s">
        <v>205</v>
      </c>
      <c r="H68" s="20"/>
      <c r="I68" s="20"/>
      <c r="J68" s="93"/>
      <c r="K68" s="20"/>
      <c r="L68" s="20"/>
      <c r="M68" s="93"/>
      <c r="N68" s="20"/>
      <c r="O68" s="15"/>
      <c r="P68" s="93"/>
    </row>
    <row r="69" spans="1:16" ht="15.95" customHeight="1" x14ac:dyDescent="0.15">
      <c r="A69" s="15"/>
      <c r="B69" s="15"/>
      <c r="C69" s="18" t="s">
        <v>1</v>
      </c>
      <c r="D69" s="16"/>
      <c r="E69" s="15"/>
      <c r="F69" s="16"/>
      <c r="G69" s="15" t="s">
        <v>354</v>
      </c>
      <c r="H69" s="20"/>
      <c r="I69" s="20"/>
      <c r="J69" s="93"/>
      <c r="K69" s="20"/>
      <c r="L69" s="20"/>
      <c r="M69" s="93"/>
      <c r="N69" s="20"/>
      <c r="O69" s="15"/>
      <c r="P69" s="93"/>
    </row>
    <row r="70" spans="1:16" ht="15.95" customHeight="1" x14ac:dyDescent="0.15">
      <c r="A70" s="15"/>
      <c r="B70" s="15"/>
      <c r="C70" s="16" t="s">
        <v>94</v>
      </c>
      <c r="D70" s="16"/>
      <c r="E70" s="15"/>
      <c r="F70" s="16"/>
      <c r="G70" s="15" t="s">
        <v>84</v>
      </c>
      <c r="H70" s="20"/>
      <c r="I70" s="20"/>
      <c r="J70" s="93"/>
      <c r="K70" s="20"/>
      <c r="L70" s="20"/>
      <c r="M70" s="93"/>
      <c r="N70" s="20"/>
      <c r="O70" s="15"/>
      <c r="P70" s="93"/>
    </row>
    <row r="71" spans="1:16" ht="15.95" customHeight="1" x14ac:dyDescent="0.15">
      <c r="A71" s="15"/>
      <c r="B71" s="15"/>
      <c r="C71" s="16"/>
      <c r="D71" s="16">
        <v>111</v>
      </c>
      <c r="E71" s="15"/>
      <c r="F71" s="16"/>
      <c r="G71" s="15" t="s">
        <v>2</v>
      </c>
      <c r="H71" s="20"/>
      <c r="I71" s="20"/>
      <c r="J71" s="93"/>
      <c r="K71" s="20"/>
      <c r="L71" s="20"/>
      <c r="M71" s="93"/>
      <c r="N71" s="20"/>
      <c r="O71" s="15"/>
      <c r="P71" s="93"/>
    </row>
    <row r="72" spans="1:16" ht="15.95" customHeight="1" x14ac:dyDescent="0.15">
      <c r="A72" s="15"/>
      <c r="B72" s="15"/>
      <c r="C72" s="16"/>
      <c r="D72" s="16"/>
      <c r="E72" s="15">
        <v>411</v>
      </c>
      <c r="F72" s="16"/>
      <c r="G72" s="15" t="s">
        <v>69</v>
      </c>
      <c r="H72" s="20">
        <v>16377110</v>
      </c>
      <c r="I72" s="20">
        <v>16373100.15</v>
      </c>
      <c r="J72" s="93">
        <f t="shared" ref="J72:J73" si="17">SUM(I72/H72)</f>
        <v>0.99975515521358782</v>
      </c>
      <c r="K72" s="20">
        <v>0</v>
      </c>
      <c r="L72" s="20"/>
      <c r="M72" s="93"/>
      <c r="N72" s="20">
        <f>SUM(H72+K72)</f>
        <v>16377110</v>
      </c>
      <c r="O72" s="20">
        <f>SUM(I72+L72)</f>
        <v>16373100.15</v>
      </c>
      <c r="P72" s="93">
        <f>SUM(O72/N72)</f>
        <v>0.99975515521358782</v>
      </c>
    </row>
    <row r="73" spans="1:16" ht="15.95" customHeight="1" x14ac:dyDescent="0.15">
      <c r="A73" s="15"/>
      <c r="B73" s="15"/>
      <c r="C73" s="16"/>
      <c r="D73" s="16"/>
      <c r="E73" s="15">
        <v>412</v>
      </c>
      <c r="F73" s="16"/>
      <c r="G73" s="15" t="s">
        <v>3</v>
      </c>
      <c r="H73" s="20">
        <v>2931510</v>
      </c>
      <c r="I73" s="20">
        <v>2931500.87</v>
      </c>
      <c r="J73" s="93">
        <f t="shared" si="17"/>
        <v>0.99999688556409494</v>
      </c>
      <c r="K73" s="20">
        <v>0</v>
      </c>
      <c r="L73" s="20"/>
      <c r="M73" s="93"/>
      <c r="N73" s="20">
        <f t="shared" ref="N73:N79" si="18">SUM(H73+K73)</f>
        <v>2931510</v>
      </c>
      <c r="O73" s="20">
        <f t="shared" ref="O73:O79" si="19">SUM(I73+L73)</f>
        <v>2931500.87</v>
      </c>
      <c r="P73" s="93">
        <f t="shared" ref="P73:P79" si="20">SUM(O73/N73)</f>
        <v>0.99999688556409494</v>
      </c>
    </row>
    <row r="74" spans="1:16" ht="15.95" customHeight="1" x14ac:dyDescent="0.15">
      <c r="A74" s="15"/>
      <c r="B74" s="15"/>
      <c r="C74" s="16"/>
      <c r="D74" s="16"/>
      <c r="E74" s="15">
        <v>414</v>
      </c>
      <c r="F74" s="16"/>
      <c r="G74" s="15" t="s">
        <v>14</v>
      </c>
      <c r="H74" s="20">
        <v>100000</v>
      </c>
      <c r="I74" s="20">
        <v>0</v>
      </c>
      <c r="J74" s="93"/>
      <c r="K74" s="20">
        <v>0</v>
      </c>
      <c r="L74" s="20"/>
      <c r="M74" s="93"/>
      <c r="N74" s="20">
        <f t="shared" si="18"/>
        <v>100000</v>
      </c>
      <c r="O74" s="20">
        <f t="shared" si="19"/>
        <v>0</v>
      </c>
      <c r="P74" s="93">
        <f t="shared" si="20"/>
        <v>0</v>
      </c>
    </row>
    <row r="75" spans="1:16" ht="15.95" customHeight="1" x14ac:dyDescent="0.15">
      <c r="A75" s="15"/>
      <c r="B75" s="15"/>
      <c r="C75" s="16"/>
      <c r="D75" s="16"/>
      <c r="E75" s="15">
        <v>415</v>
      </c>
      <c r="F75" s="16"/>
      <c r="G75" s="15" t="s">
        <v>4</v>
      </c>
      <c r="H75" s="20">
        <v>317900</v>
      </c>
      <c r="I75" s="20">
        <v>314255</v>
      </c>
      <c r="J75" s="93">
        <f t="shared" ref="J75:J77" si="21">SUM(I75/H75)</f>
        <v>0.98853413022963199</v>
      </c>
      <c r="K75" s="20">
        <v>0</v>
      </c>
      <c r="L75" s="20"/>
      <c r="M75" s="93"/>
      <c r="N75" s="20">
        <f t="shared" si="18"/>
        <v>317900</v>
      </c>
      <c r="O75" s="20">
        <f t="shared" si="19"/>
        <v>314255</v>
      </c>
      <c r="P75" s="93">
        <f t="shared" si="20"/>
        <v>0.98853413022963199</v>
      </c>
    </row>
    <row r="76" spans="1:16" ht="15.95" customHeight="1" x14ac:dyDescent="0.15">
      <c r="A76" s="15"/>
      <c r="B76" s="15"/>
      <c r="C76" s="16"/>
      <c r="D76" s="16"/>
      <c r="E76" s="15">
        <v>416</v>
      </c>
      <c r="F76" s="16"/>
      <c r="G76" s="15" t="s">
        <v>70</v>
      </c>
      <c r="H76" s="20">
        <v>100</v>
      </c>
      <c r="I76" s="20">
        <v>0</v>
      </c>
      <c r="J76" s="93">
        <f t="shared" si="21"/>
        <v>0</v>
      </c>
      <c r="K76" s="20"/>
      <c r="L76" s="20"/>
      <c r="M76" s="93"/>
      <c r="N76" s="20"/>
      <c r="O76" s="20">
        <f t="shared" si="19"/>
        <v>0</v>
      </c>
      <c r="P76" s="93"/>
    </row>
    <row r="77" spans="1:16" ht="15.95" customHeight="1" x14ac:dyDescent="0.15">
      <c r="A77" s="15"/>
      <c r="B77" s="15"/>
      <c r="C77" s="16"/>
      <c r="D77" s="16"/>
      <c r="E77" s="15">
        <v>465</v>
      </c>
      <c r="F77" s="16"/>
      <c r="G77" s="15" t="s">
        <v>5</v>
      </c>
      <c r="H77" s="20">
        <v>2168000</v>
      </c>
      <c r="I77" s="20">
        <v>2167843.31</v>
      </c>
      <c r="J77" s="93">
        <f t="shared" si="21"/>
        <v>0.99992772601476021</v>
      </c>
      <c r="K77" s="20">
        <v>0</v>
      </c>
      <c r="L77" s="20"/>
      <c r="M77" s="93"/>
      <c r="N77" s="20">
        <f t="shared" si="18"/>
        <v>2168000</v>
      </c>
      <c r="O77" s="20">
        <f t="shared" si="19"/>
        <v>2167843.31</v>
      </c>
      <c r="P77" s="93">
        <f t="shared" si="20"/>
        <v>0.99992772601476021</v>
      </c>
    </row>
    <row r="78" spans="1:16" ht="15.95" customHeight="1" x14ac:dyDescent="0.15">
      <c r="A78" s="15"/>
      <c r="B78" s="15"/>
      <c r="C78" s="16"/>
      <c r="D78" s="16"/>
      <c r="E78" s="15"/>
      <c r="F78" s="16"/>
      <c r="G78" s="15" t="s">
        <v>66</v>
      </c>
      <c r="H78" s="20"/>
      <c r="I78" s="20"/>
      <c r="J78" s="93"/>
      <c r="K78" s="20"/>
      <c r="L78" s="20"/>
      <c r="M78" s="93"/>
      <c r="N78" s="20">
        <f t="shared" si="18"/>
        <v>0</v>
      </c>
      <c r="O78" s="20">
        <f t="shared" si="19"/>
        <v>0</v>
      </c>
      <c r="P78" s="93"/>
    </row>
    <row r="79" spans="1:16" ht="15.95" customHeight="1" x14ac:dyDescent="0.15">
      <c r="A79" s="15"/>
      <c r="B79" s="15"/>
      <c r="C79" s="16"/>
      <c r="D79" s="16"/>
      <c r="E79" s="15"/>
      <c r="F79" s="16" t="s">
        <v>6</v>
      </c>
      <c r="G79" s="15" t="s">
        <v>67</v>
      </c>
      <c r="H79" s="20">
        <f>SUM(H72:H77)</f>
        <v>21894620</v>
      </c>
      <c r="I79" s="20">
        <f>SUM(I72:I77)</f>
        <v>21786699.329999998</v>
      </c>
      <c r="J79" s="93">
        <f t="shared" ref="J79" si="22">SUM(I79/H79)</f>
        <v>0.99507090463319292</v>
      </c>
      <c r="K79" s="20">
        <f>SUM(K72:K77)</f>
        <v>0</v>
      </c>
      <c r="L79" s="20"/>
      <c r="M79" s="93"/>
      <c r="N79" s="20">
        <f t="shared" si="18"/>
        <v>21894620</v>
      </c>
      <c r="O79" s="20">
        <f t="shared" si="19"/>
        <v>21786699.329999998</v>
      </c>
      <c r="P79" s="93">
        <f t="shared" si="20"/>
        <v>0.99507090463319292</v>
      </c>
    </row>
    <row r="80" spans="1:16" ht="15.95" customHeight="1" x14ac:dyDescent="0.15">
      <c r="A80" s="15"/>
      <c r="B80" s="15"/>
      <c r="C80" s="16"/>
      <c r="D80" s="16"/>
      <c r="E80" s="15"/>
      <c r="F80" s="16"/>
      <c r="G80" s="15" t="s">
        <v>68</v>
      </c>
      <c r="H80" s="20"/>
      <c r="I80" s="20"/>
      <c r="J80" s="93"/>
      <c r="K80" s="20"/>
      <c r="L80" s="20"/>
      <c r="M80" s="93"/>
      <c r="N80" s="20"/>
      <c r="O80" s="15"/>
      <c r="P80" s="93"/>
    </row>
    <row r="81" spans="1:16" ht="15.95" customHeight="1" x14ac:dyDescent="0.15">
      <c r="A81" s="15"/>
      <c r="B81" s="15"/>
      <c r="C81" s="16"/>
      <c r="D81" s="16"/>
      <c r="E81" s="15"/>
      <c r="F81" s="16"/>
      <c r="G81" s="17" t="s">
        <v>348</v>
      </c>
      <c r="H81" s="20"/>
      <c r="I81" s="20"/>
      <c r="J81" s="93"/>
      <c r="K81" s="20"/>
      <c r="L81" s="20"/>
      <c r="M81" s="93"/>
      <c r="N81" s="20"/>
      <c r="O81" s="15"/>
      <c r="P81" s="93"/>
    </row>
    <row r="82" spans="1:16" ht="15.95" customHeight="1" x14ac:dyDescent="0.15">
      <c r="A82" s="15"/>
      <c r="B82" s="15"/>
      <c r="C82" s="16"/>
      <c r="D82" s="16"/>
      <c r="E82" s="15"/>
      <c r="F82" s="16" t="s">
        <v>6</v>
      </c>
      <c r="G82" s="15" t="s">
        <v>67</v>
      </c>
      <c r="H82" s="20">
        <f>SUM(H79)</f>
        <v>21894620</v>
      </c>
      <c r="I82" s="20">
        <f>SUM(I79)</f>
        <v>21786699.329999998</v>
      </c>
      <c r="J82" s="93"/>
      <c r="K82" s="20">
        <f>SUM(K79)</f>
        <v>0</v>
      </c>
      <c r="L82" s="20"/>
      <c r="M82" s="93"/>
      <c r="N82" s="20">
        <f>SUM(H82+K82)</f>
        <v>21894620</v>
      </c>
      <c r="O82" s="20">
        <f>SUM(I82+L82)</f>
        <v>21786699.329999998</v>
      </c>
      <c r="P82" s="93">
        <f>SUM(O82/N82)</f>
        <v>0.99507090463319292</v>
      </c>
    </row>
    <row r="83" spans="1:16" ht="15.95" customHeight="1" x14ac:dyDescent="0.15">
      <c r="A83" s="15"/>
      <c r="B83" s="15"/>
      <c r="C83" s="16"/>
      <c r="D83" s="16"/>
      <c r="E83" s="15"/>
      <c r="F83" s="16"/>
      <c r="G83" s="15" t="s">
        <v>89</v>
      </c>
      <c r="H83" s="20">
        <f>SUM(H82)</f>
        <v>21894620</v>
      </c>
      <c r="I83" s="20">
        <f>SUM(I82)</f>
        <v>21786699.329999998</v>
      </c>
      <c r="J83" s="93">
        <f t="shared" ref="J83:J86" si="23">SUM(I83/H83)</f>
        <v>0.99507090463319292</v>
      </c>
      <c r="K83" s="20">
        <f>SUM(K82)</f>
        <v>0</v>
      </c>
      <c r="L83" s="20"/>
      <c r="M83" s="93"/>
      <c r="N83" s="20">
        <f>SUM(H83+K83)</f>
        <v>21894620</v>
      </c>
      <c r="O83" s="20">
        <f>SUM(I83+L83)</f>
        <v>21786699.329999998</v>
      </c>
      <c r="P83" s="93">
        <f>SUM(O83/N83)</f>
        <v>0.99507090463319292</v>
      </c>
    </row>
    <row r="84" spans="1:16" ht="15.95" customHeight="1" x14ac:dyDescent="0.15">
      <c r="A84" s="15"/>
      <c r="B84" s="15"/>
      <c r="C84" s="16"/>
      <c r="D84" s="16"/>
      <c r="E84" s="15"/>
      <c r="F84" s="16"/>
      <c r="G84" s="15" t="s">
        <v>110</v>
      </c>
      <c r="H84" s="20"/>
      <c r="I84" s="20"/>
      <c r="J84" s="93"/>
      <c r="K84" s="20"/>
      <c r="L84" s="20"/>
      <c r="M84" s="93"/>
      <c r="N84" s="20"/>
      <c r="O84" s="15"/>
      <c r="P84" s="93"/>
    </row>
    <row r="85" spans="1:16" ht="15.95" customHeight="1" x14ac:dyDescent="0.15">
      <c r="A85" s="15"/>
      <c r="B85" s="15"/>
      <c r="C85" s="16"/>
      <c r="D85" s="16"/>
      <c r="E85" s="15"/>
      <c r="F85" s="16" t="s">
        <v>6</v>
      </c>
      <c r="G85" s="15" t="s">
        <v>67</v>
      </c>
      <c r="H85" s="20">
        <f>SUM(H82)</f>
        <v>21894620</v>
      </c>
      <c r="I85" s="20">
        <f>SUM(I82)</f>
        <v>21786699.329999998</v>
      </c>
      <c r="J85" s="93">
        <f t="shared" si="23"/>
        <v>0.99507090463319292</v>
      </c>
      <c r="K85" s="20">
        <f>SUM(K82)</f>
        <v>0</v>
      </c>
      <c r="L85" s="20"/>
      <c r="M85" s="93"/>
      <c r="N85" s="20">
        <f>SUM(H85+K85)</f>
        <v>21894620</v>
      </c>
      <c r="O85" s="20">
        <f>SUM(I85+L85)</f>
        <v>21786699.329999998</v>
      </c>
      <c r="P85" s="93">
        <f>SUM(O85/N85)</f>
        <v>0.99507090463319292</v>
      </c>
    </row>
    <row r="86" spans="1:16" ht="15.95" customHeight="1" x14ac:dyDescent="0.15">
      <c r="A86" s="15"/>
      <c r="B86" s="15"/>
      <c r="C86" s="16"/>
      <c r="D86" s="16"/>
      <c r="E86" s="15"/>
      <c r="F86" s="16"/>
      <c r="G86" s="15" t="s">
        <v>111</v>
      </c>
      <c r="H86" s="20">
        <f>SUM(H85)</f>
        <v>21894620</v>
      </c>
      <c r="I86" s="20">
        <f>SUM(I85)</f>
        <v>21786699.329999998</v>
      </c>
      <c r="J86" s="93">
        <f t="shared" si="23"/>
        <v>0.99507090463319292</v>
      </c>
      <c r="K86" s="20">
        <f>SUM(K85)</f>
        <v>0</v>
      </c>
      <c r="L86" s="20"/>
      <c r="M86" s="93"/>
      <c r="N86" s="20">
        <f>SUM(H86+K86)</f>
        <v>21894620</v>
      </c>
      <c r="O86" s="20">
        <f>SUM(I86+L86)</f>
        <v>21786699.329999998</v>
      </c>
      <c r="P86" s="93">
        <f>SUM(O86/N86)</f>
        <v>0.99507090463319292</v>
      </c>
    </row>
    <row r="87" spans="1:16" ht="15.95" customHeight="1" x14ac:dyDescent="0.15">
      <c r="A87" s="15"/>
      <c r="B87" s="15"/>
      <c r="C87" s="16"/>
      <c r="D87" s="16"/>
      <c r="E87" s="15"/>
      <c r="F87" s="16"/>
      <c r="G87" s="15" t="s">
        <v>79</v>
      </c>
      <c r="H87" s="20"/>
      <c r="I87" s="20"/>
      <c r="J87" s="93"/>
      <c r="K87" s="20"/>
      <c r="L87" s="20"/>
      <c r="M87" s="93"/>
      <c r="N87" s="20"/>
      <c r="O87" s="15"/>
      <c r="P87" s="93"/>
    </row>
    <row r="88" spans="1:16" ht="15.95" customHeight="1" x14ac:dyDescent="0.15">
      <c r="A88" s="15"/>
      <c r="B88" s="15"/>
      <c r="C88" s="16"/>
      <c r="D88" s="16"/>
      <c r="E88" s="15"/>
      <c r="F88" s="16" t="s">
        <v>6</v>
      </c>
      <c r="G88" s="15" t="s">
        <v>67</v>
      </c>
      <c r="H88" s="20">
        <f>SUM(H86)</f>
        <v>21894620</v>
      </c>
      <c r="I88" s="20">
        <f>SUM(I86)</f>
        <v>21786699.329999998</v>
      </c>
      <c r="J88" s="93">
        <f t="shared" ref="J88:J89" si="24">SUM(I88/H88)</f>
        <v>0.99507090463319292</v>
      </c>
      <c r="K88" s="20">
        <f>SUM(K86)</f>
        <v>0</v>
      </c>
      <c r="L88" s="20"/>
      <c r="M88" s="93"/>
      <c r="N88" s="20">
        <f>SUM(H88+K88)</f>
        <v>21894620</v>
      </c>
      <c r="O88" s="20">
        <f>SUM(I88+L88)</f>
        <v>21786699.329999998</v>
      </c>
      <c r="P88" s="93">
        <f>SUM(O88/N88)</f>
        <v>0.99507090463319292</v>
      </c>
    </row>
    <row r="89" spans="1:16" ht="15.95" customHeight="1" x14ac:dyDescent="0.15">
      <c r="A89" s="21"/>
      <c r="B89" s="21"/>
      <c r="C89" s="22"/>
      <c r="D89" s="22"/>
      <c r="E89" s="21"/>
      <c r="F89" s="22"/>
      <c r="G89" s="21" t="s">
        <v>80</v>
      </c>
      <c r="H89" s="23">
        <f>SUM(H88)</f>
        <v>21894620</v>
      </c>
      <c r="I89" s="23">
        <f>SUM(I88)</f>
        <v>21786699.329999998</v>
      </c>
      <c r="J89" s="95">
        <f t="shared" si="24"/>
        <v>0.99507090463319292</v>
      </c>
      <c r="K89" s="23">
        <f>SUM(K88)</f>
        <v>0</v>
      </c>
      <c r="L89" s="23"/>
      <c r="M89" s="95"/>
      <c r="N89" s="23">
        <f>SUM(H89+K89)</f>
        <v>21894620</v>
      </c>
      <c r="O89" s="23">
        <f>SUM(I89+L89)</f>
        <v>21786699.329999998</v>
      </c>
      <c r="P89" s="95">
        <f>SUM(O89/N89)</f>
        <v>0.99507090463319292</v>
      </c>
    </row>
    <row r="90" spans="1:16" ht="15.95" customHeight="1" x14ac:dyDescent="0.15">
      <c r="A90" s="13">
        <v>4</v>
      </c>
      <c r="B90" s="15"/>
      <c r="C90" s="16"/>
      <c r="D90" s="16"/>
      <c r="E90" s="15"/>
      <c r="F90" s="16"/>
      <c r="G90" s="15" t="s">
        <v>43</v>
      </c>
      <c r="H90" s="20"/>
      <c r="I90" s="20"/>
      <c r="J90" s="93"/>
      <c r="K90" s="20"/>
      <c r="L90" s="20"/>
      <c r="M90" s="93"/>
      <c r="N90" s="20"/>
      <c r="O90" s="15"/>
      <c r="P90" s="93"/>
    </row>
    <row r="91" spans="1:16" ht="15.95" customHeight="1" x14ac:dyDescent="0.15">
      <c r="A91" s="15"/>
      <c r="B91" s="15"/>
      <c r="C91" s="16" t="s">
        <v>358</v>
      </c>
      <c r="D91" s="16"/>
      <c r="E91" s="15"/>
      <c r="F91" s="16"/>
      <c r="G91" s="15" t="s">
        <v>72</v>
      </c>
      <c r="H91" s="20"/>
      <c r="I91" s="20"/>
      <c r="J91" s="93"/>
      <c r="K91" s="20"/>
      <c r="L91" s="20"/>
      <c r="M91" s="93"/>
      <c r="N91" s="20"/>
      <c r="O91" s="15"/>
      <c r="P91" s="93"/>
    </row>
    <row r="92" spans="1:16" ht="15.95" customHeight="1" x14ac:dyDescent="0.15">
      <c r="A92" s="15"/>
      <c r="B92" s="15"/>
      <c r="C92" s="16" t="s">
        <v>359</v>
      </c>
      <c r="D92" s="16"/>
      <c r="E92" s="15"/>
      <c r="F92" s="16"/>
      <c r="G92" s="15" t="s">
        <v>73</v>
      </c>
      <c r="H92" s="20"/>
      <c r="I92" s="20"/>
      <c r="J92" s="93"/>
      <c r="K92" s="20"/>
      <c r="L92" s="20"/>
      <c r="M92" s="93"/>
      <c r="N92" s="20"/>
      <c r="O92" s="15"/>
      <c r="P92" s="93"/>
    </row>
    <row r="93" spans="1:16" ht="15.95" customHeight="1" x14ac:dyDescent="0.15">
      <c r="A93" s="15"/>
      <c r="B93" s="15"/>
      <c r="C93" s="16"/>
      <c r="D93" s="16" t="s">
        <v>8</v>
      </c>
      <c r="E93" s="15"/>
      <c r="F93" s="16"/>
      <c r="G93" s="15" t="s">
        <v>9</v>
      </c>
      <c r="H93" s="20"/>
      <c r="I93" s="20"/>
      <c r="J93" s="93"/>
      <c r="K93" s="20"/>
      <c r="L93" s="20"/>
      <c r="M93" s="93"/>
      <c r="N93" s="20"/>
      <c r="O93" s="15"/>
      <c r="P93" s="93"/>
    </row>
    <row r="94" spans="1:16" ht="15.95" customHeight="1" x14ac:dyDescent="0.15">
      <c r="A94" s="15"/>
      <c r="B94" s="15"/>
      <c r="C94" s="16"/>
      <c r="D94" s="16"/>
      <c r="E94" s="15">
        <v>424</v>
      </c>
      <c r="F94" s="16"/>
      <c r="G94" s="15" t="s">
        <v>10</v>
      </c>
      <c r="H94" s="20">
        <v>0</v>
      </c>
      <c r="I94" s="20">
        <v>0</v>
      </c>
      <c r="J94" s="93"/>
      <c r="K94" s="20">
        <v>2000000</v>
      </c>
      <c r="L94" s="20">
        <v>1989777.12</v>
      </c>
      <c r="M94" s="93">
        <f>SUM(L94/K94)</f>
        <v>0.99488856000000003</v>
      </c>
      <c r="N94" s="20">
        <f>SUM(H94+K94)</f>
        <v>2000000</v>
      </c>
      <c r="O94" s="20">
        <f>SUM(I94+L94)</f>
        <v>1989777.12</v>
      </c>
      <c r="P94" s="93">
        <f>SUM(O94/N94)</f>
        <v>0.99488856000000003</v>
      </c>
    </row>
    <row r="95" spans="1:16" ht="15.95" customHeight="1" x14ac:dyDescent="0.15">
      <c r="A95" s="15"/>
      <c r="B95" s="15"/>
      <c r="C95" s="16"/>
      <c r="D95" s="16"/>
      <c r="E95" s="15"/>
      <c r="F95" s="16"/>
      <c r="G95" s="15" t="s">
        <v>75</v>
      </c>
      <c r="H95" s="20"/>
      <c r="I95" s="20"/>
      <c r="J95" s="93"/>
      <c r="K95" s="20"/>
      <c r="L95" s="20"/>
      <c r="M95" s="93"/>
      <c r="N95" s="20">
        <f t="shared" ref="N95:O96" si="25">SUM(H95+K95)</f>
        <v>0</v>
      </c>
      <c r="O95" s="20">
        <f t="shared" si="25"/>
        <v>0</v>
      </c>
      <c r="P95" s="93"/>
    </row>
    <row r="96" spans="1:16" ht="18" customHeight="1" x14ac:dyDescent="0.15">
      <c r="A96" s="15"/>
      <c r="B96" s="15"/>
      <c r="C96" s="16"/>
      <c r="D96" s="16"/>
      <c r="E96" s="15"/>
      <c r="F96" s="16" t="s">
        <v>41</v>
      </c>
      <c r="G96" s="17" t="s">
        <v>87</v>
      </c>
      <c r="H96" s="20">
        <f>SUM(H94)</f>
        <v>0</v>
      </c>
      <c r="I96" s="20">
        <f>SUM(I94)</f>
        <v>0</v>
      </c>
      <c r="J96" s="93"/>
      <c r="K96" s="20">
        <f>SUM(K94)</f>
        <v>2000000</v>
      </c>
      <c r="L96" s="20">
        <f>SUM(L94)</f>
        <v>1989777.12</v>
      </c>
      <c r="M96" s="93">
        <f>SUM(L96/K96)</f>
        <v>0.99488856000000003</v>
      </c>
      <c r="N96" s="20">
        <f t="shared" si="25"/>
        <v>2000000</v>
      </c>
      <c r="O96" s="20">
        <f t="shared" si="25"/>
        <v>1989777.12</v>
      </c>
      <c r="P96" s="93">
        <f>SUM(O96/N96)</f>
        <v>0.99488856000000003</v>
      </c>
    </row>
    <row r="97" spans="1:16" ht="15.95" customHeight="1" x14ac:dyDescent="0.15">
      <c r="A97" s="15"/>
      <c r="B97" s="15"/>
      <c r="C97" s="16"/>
      <c r="D97" s="16"/>
      <c r="E97" s="15"/>
      <c r="F97" s="16"/>
      <c r="G97" s="15" t="s">
        <v>76</v>
      </c>
      <c r="H97" s="20"/>
      <c r="I97" s="20"/>
      <c r="J97" s="93"/>
      <c r="K97" s="20"/>
      <c r="L97" s="20"/>
      <c r="M97" s="93"/>
      <c r="N97" s="20"/>
      <c r="O97" s="15"/>
      <c r="P97" s="93"/>
    </row>
    <row r="98" spans="1:16" ht="15.95" customHeight="1" x14ac:dyDescent="0.15">
      <c r="A98" s="15"/>
      <c r="B98" s="15"/>
      <c r="C98" s="16"/>
      <c r="D98" s="16"/>
      <c r="E98" s="15"/>
      <c r="F98" s="16"/>
      <c r="G98" s="17" t="s">
        <v>362</v>
      </c>
      <c r="H98" s="20"/>
      <c r="I98" s="20"/>
      <c r="J98" s="93"/>
      <c r="K98" s="20"/>
      <c r="L98" s="20"/>
      <c r="M98" s="93"/>
      <c r="N98" s="20"/>
      <c r="O98" s="15"/>
      <c r="P98" s="93"/>
    </row>
    <row r="99" spans="1:16" ht="18.75" customHeight="1" x14ac:dyDescent="0.15">
      <c r="A99" s="15"/>
      <c r="B99" s="15"/>
      <c r="C99" s="16"/>
      <c r="D99" s="16"/>
      <c r="E99" s="15"/>
      <c r="F99" s="16" t="s">
        <v>41</v>
      </c>
      <c r="G99" s="17" t="s">
        <v>87</v>
      </c>
      <c r="H99" s="20">
        <f>SUM(H96)</f>
        <v>0</v>
      </c>
      <c r="I99" s="20">
        <f>SUM(I96)</f>
        <v>0</v>
      </c>
      <c r="J99" s="93"/>
      <c r="K99" s="20">
        <f>SUM(K96)</f>
        <v>2000000</v>
      </c>
      <c r="L99" s="20">
        <f>SUM(L96)</f>
        <v>1989777.12</v>
      </c>
      <c r="M99" s="93">
        <f>SUM(L99/K99)</f>
        <v>0.99488856000000003</v>
      </c>
      <c r="N99" s="20">
        <f t="shared" ref="N99:O101" si="26">SUM(H99+K99)</f>
        <v>2000000</v>
      </c>
      <c r="O99" s="20">
        <f t="shared" si="26"/>
        <v>1989777.12</v>
      </c>
      <c r="P99" s="93">
        <f>SUM(O99/N99)</f>
        <v>0.99488856000000003</v>
      </c>
    </row>
    <row r="100" spans="1:16" ht="15.95" customHeight="1" x14ac:dyDescent="0.15">
      <c r="A100" s="15"/>
      <c r="B100" s="15"/>
      <c r="C100" s="16"/>
      <c r="D100" s="16"/>
      <c r="E100" s="15"/>
      <c r="F100" s="16"/>
      <c r="G100" s="15" t="s">
        <v>361</v>
      </c>
      <c r="H100" s="20">
        <f>SUM(H99)</f>
        <v>0</v>
      </c>
      <c r="I100" s="20">
        <f>SUM(I99)</f>
        <v>0</v>
      </c>
      <c r="J100" s="93"/>
      <c r="K100" s="20">
        <f>SUM(K99)</f>
        <v>2000000</v>
      </c>
      <c r="L100" s="20">
        <f>SUM(L99)</f>
        <v>1989777.12</v>
      </c>
      <c r="M100" s="93">
        <f>SUM(L100/K100)</f>
        <v>0.99488856000000003</v>
      </c>
      <c r="N100" s="20">
        <f t="shared" si="26"/>
        <v>2000000</v>
      </c>
      <c r="O100" s="20">
        <f t="shared" si="26"/>
        <v>1989777.12</v>
      </c>
      <c r="P100" s="93">
        <f t="shared" ref="P100:P101" si="27">SUM(O100/N100)</f>
        <v>0.99488856000000003</v>
      </c>
    </row>
    <row r="101" spans="1:16" ht="15.95" customHeight="1" x14ac:dyDescent="0.15">
      <c r="A101" s="24"/>
      <c r="B101" s="24"/>
      <c r="C101" s="25"/>
      <c r="D101" s="25"/>
      <c r="E101" s="24"/>
      <c r="F101" s="25"/>
      <c r="G101" s="24" t="s">
        <v>360</v>
      </c>
      <c r="H101" s="26">
        <f>SUM(H100)</f>
        <v>0</v>
      </c>
      <c r="I101" s="26">
        <f>SUM(I100)</f>
        <v>0</v>
      </c>
      <c r="J101" s="97"/>
      <c r="K101" s="26">
        <f>SUM(K100)</f>
        <v>2000000</v>
      </c>
      <c r="L101" s="26">
        <f>SUM(L100)</f>
        <v>1989777.12</v>
      </c>
      <c r="M101" s="97">
        <f>SUM(L101/K101)</f>
        <v>0.99488856000000003</v>
      </c>
      <c r="N101" s="26">
        <f t="shared" si="26"/>
        <v>2000000</v>
      </c>
      <c r="O101" s="26">
        <f t="shared" si="26"/>
        <v>1989777.12</v>
      </c>
      <c r="P101" s="97">
        <f t="shared" si="27"/>
        <v>0.99488856000000003</v>
      </c>
    </row>
    <row r="102" spans="1:16" ht="15.95" customHeight="1" x14ac:dyDescent="0.15">
      <c r="A102" s="15"/>
      <c r="B102" s="15"/>
      <c r="C102" s="16" t="s">
        <v>1</v>
      </c>
      <c r="D102" s="16"/>
      <c r="E102" s="15"/>
      <c r="F102" s="16"/>
      <c r="G102" s="15" t="s">
        <v>81</v>
      </c>
      <c r="H102" s="20"/>
      <c r="I102" s="20"/>
      <c r="J102" s="93"/>
      <c r="K102" s="20"/>
      <c r="L102" s="20"/>
      <c r="M102" s="93"/>
      <c r="N102" s="20"/>
      <c r="O102" s="15"/>
      <c r="P102" s="93"/>
    </row>
    <row r="103" spans="1:16" ht="15.95" customHeight="1" x14ac:dyDescent="0.15">
      <c r="A103" s="15"/>
      <c r="B103" s="15"/>
      <c r="C103" s="16" t="s">
        <v>94</v>
      </c>
      <c r="D103" s="16"/>
      <c r="E103" s="15"/>
      <c r="F103" s="16"/>
      <c r="G103" s="15" t="s">
        <v>84</v>
      </c>
      <c r="H103" s="20"/>
      <c r="I103" s="20"/>
      <c r="J103" s="93"/>
      <c r="K103" s="20"/>
      <c r="L103" s="20"/>
      <c r="M103" s="93"/>
      <c r="N103" s="20"/>
      <c r="O103" s="15"/>
      <c r="P103" s="93"/>
    </row>
    <row r="104" spans="1:16" ht="15.95" customHeight="1" x14ac:dyDescent="0.15">
      <c r="A104" s="15"/>
      <c r="B104" s="15"/>
      <c r="C104" s="16"/>
      <c r="D104" s="16" t="s">
        <v>11</v>
      </c>
      <c r="E104" s="15"/>
      <c r="F104" s="16"/>
      <c r="G104" s="15" t="s">
        <v>12</v>
      </c>
      <c r="H104" s="20"/>
      <c r="I104" s="20"/>
      <c r="J104" s="93"/>
      <c r="K104" s="20"/>
      <c r="L104" s="20"/>
      <c r="M104" s="93"/>
      <c r="N104" s="20"/>
      <c r="O104" s="15"/>
      <c r="P104" s="93"/>
    </row>
    <row r="105" spans="1:16" ht="15.95" customHeight="1" x14ac:dyDescent="0.15">
      <c r="A105" s="15"/>
      <c r="B105" s="15"/>
      <c r="C105" s="16"/>
      <c r="D105" s="16"/>
      <c r="E105" s="15">
        <v>472</v>
      </c>
      <c r="F105" s="16"/>
      <c r="G105" s="15" t="s">
        <v>13</v>
      </c>
      <c r="H105" s="20">
        <v>1000000</v>
      </c>
      <c r="I105" s="20">
        <v>752560</v>
      </c>
      <c r="J105" s="93">
        <f t="shared" ref="J105" si="28">SUM(I105/H105)</f>
        <v>0.75256000000000001</v>
      </c>
      <c r="K105" s="20">
        <v>1511000</v>
      </c>
      <c r="L105" s="20">
        <v>1511000</v>
      </c>
      <c r="M105" s="93">
        <f>SUM(L105/K105)</f>
        <v>1</v>
      </c>
      <c r="N105" s="20">
        <f>SUM(H105+K105)</f>
        <v>2511000</v>
      </c>
      <c r="O105" s="20">
        <f>SUM(I105+L105)</f>
        <v>2263560</v>
      </c>
      <c r="P105" s="93">
        <f>SUM(O105/N105)</f>
        <v>0.90145758661887698</v>
      </c>
    </row>
    <row r="106" spans="1:16" ht="15.95" customHeight="1" x14ac:dyDescent="0.15">
      <c r="A106" s="15"/>
      <c r="B106" s="15"/>
      <c r="C106" s="16"/>
      <c r="D106" s="16"/>
      <c r="E106" s="15"/>
      <c r="F106" s="16"/>
      <c r="G106" s="15" t="s">
        <v>82</v>
      </c>
      <c r="H106" s="20"/>
      <c r="I106" s="20"/>
      <c r="J106" s="93"/>
      <c r="K106" s="20"/>
      <c r="L106" s="20"/>
      <c r="M106" s="93"/>
      <c r="N106" s="20"/>
      <c r="O106" s="15"/>
      <c r="P106" s="93"/>
    </row>
    <row r="107" spans="1:16" ht="15.95" customHeight="1" x14ac:dyDescent="0.15">
      <c r="A107" s="15"/>
      <c r="B107" s="15"/>
      <c r="C107" s="16"/>
      <c r="D107" s="16"/>
      <c r="E107" s="15"/>
      <c r="F107" s="16" t="s">
        <v>6</v>
      </c>
      <c r="G107" s="15" t="s">
        <v>67</v>
      </c>
      <c r="H107" s="20">
        <f>SUM(H105)</f>
        <v>1000000</v>
      </c>
      <c r="I107" s="20">
        <f>SUM(I105)</f>
        <v>752560</v>
      </c>
      <c r="J107" s="93">
        <f t="shared" ref="J107:J109" si="29">SUM(I107/H107)</f>
        <v>0.75256000000000001</v>
      </c>
      <c r="K107" s="20"/>
      <c r="L107" s="20"/>
      <c r="M107" s="93"/>
      <c r="N107" s="20">
        <f>SUM(H107+K107)</f>
        <v>1000000</v>
      </c>
      <c r="O107" s="20">
        <f>SUM(I107+L107)</f>
        <v>752560</v>
      </c>
      <c r="P107" s="93">
        <f>SUM(O107/N107)</f>
        <v>0.75256000000000001</v>
      </c>
    </row>
    <row r="108" spans="1:16" ht="15.95" customHeight="1" x14ac:dyDescent="0.15">
      <c r="A108" s="15"/>
      <c r="B108" s="15"/>
      <c r="C108" s="16"/>
      <c r="D108" s="16"/>
      <c r="E108" s="15"/>
      <c r="F108" s="16" t="s">
        <v>317</v>
      </c>
      <c r="G108" s="15" t="s">
        <v>372</v>
      </c>
      <c r="H108" s="20"/>
      <c r="I108" s="20"/>
      <c r="J108" s="93"/>
      <c r="K108" s="20">
        <v>1511000</v>
      </c>
      <c r="L108" s="20">
        <v>1511000</v>
      </c>
      <c r="M108" s="93">
        <f>SUM(L108/K108)</f>
        <v>1</v>
      </c>
      <c r="N108" s="20">
        <f>SUM(K108)</f>
        <v>1511000</v>
      </c>
      <c r="O108" s="20">
        <f>SUM(L108)</f>
        <v>1511000</v>
      </c>
      <c r="P108" s="93">
        <f t="shared" ref="P108:P109" si="30">SUM(O108/N108)</f>
        <v>1</v>
      </c>
    </row>
    <row r="109" spans="1:16" ht="15.95" customHeight="1" x14ac:dyDescent="0.15">
      <c r="A109" s="15"/>
      <c r="B109" s="15"/>
      <c r="C109" s="16"/>
      <c r="D109" s="16"/>
      <c r="E109" s="15"/>
      <c r="F109" s="16"/>
      <c r="G109" s="15" t="s">
        <v>83</v>
      </c>
      <c r="H109" s="20">
        <f>SUM(H107)</f>
        <v>1000000</v>
      </c>
      <c r="I109" s="20">
        <f>SUM(I107)</f>
        <v>752560</v>
      </c>
      <c r="J109" s="93">
        <f t="shared" si="29"/>
        <v>0.75256000000000001</v>
      </c>
      <c r="K109" s="20">
        <f>SUM(K108)</f>
        <v>1511000</v>
      </c>
      <c r="L109" s="20">
        <f>SUM(L108)</f>
        <v>1511000</v>
      </c>
      <c r="M109" s="93">
        <f>SUM(L109/K109)</f>
        <v>1</v>
      </c>
      <c r="N109" s="20">
        <f>SUM(H109+K109)</f>
        <v>2511000</v>
      </c>
      <c r="O109" s="20">
        <f>SUM(I109+L109)</f>
        <v>2263560</v>
      </c>
      <c r="P109" s="93">
        <f t="shared" si="30"/>
        <v>0.90145758661887698</v>
      </c>
    </row>
    <row r="110" spans="1:16" ht="15.95" customHeight="1" x14ac:dyDescent="0.15">
      <c r="A110" s="15"/>
      <c r="B110" s="15"/>
      <c r="C110" s="16" t="s">
        <v>94</v>
      </c>
      <c r="D110" s="16"/>
      <c r="E110" s="15"/>
      <c r="F110" s="16"/>
      <c r="G110" s="15" t="s">
        <v>84</v>
      </c>
      <c r="H110" s="20"/>
      <c r="I110" s="20"/>
      <c r="J110" s="93"/>
      <c r="K110" s="20"/>
      <c r="L110" s="20"/>
      <c r="M110" s="93"/>
      <c r="N110" s="20"/>
      <c r="O110" s="15"/>
      <c r="P110" s="93"/>
    </row>
    <row r="111" spans="1:16" ht="15.95" customHeight="1" x14ac:dyDescent="0.15">
      <c r="A111" s="15"/>
      <c r="B111" s="15"/>
      <c r="C111" s="16"/>
      <c r="D111" s="16" t="s">
        <v>8</v>
      </c>
      <c r="E111" s="15"/>
      <c r="F111" s="16"/>
      <c r="G111" s="15" t="s">
        <v>9</v>
      </c>
      <c r="H111" s="20"/>
      <c r="I111" s="20"/>
      <c r="J111" s="93"/>
      <c r="K111" s="20"/>
      <c r="L111" s="20"/>
      <c r="M111" s="93"/>
      <c r="N111" s="20"/>
      <c r="O111" s="15"/>
      <c r="P111" s="93"/>
    </row>
    <row r="112" spans="1:16" ht="15.95" customHeight="1" x14ac:dyDescent="0.15">
      <c r="A112" s="15"/>
      <c r="B112" s="15"/>
      <c r="C112" s="16"/>
      <c r="D112" s="16"/>
      <c r="E112" s="15">
        <v>411</v>
      </c>
      <c r="F112" s="16"/>
      <c r="G112" s="15" t="s">
        <v>69</v>
      </c>
      <c r="H112" s="20">
        <v>146197621</v>
      </c>
      <c r="I112" s="20">
        <v>145280854.24000001</v>
      </c>
      <c r="J112" s="93">
        <f t="shared" ref="J112:J113" si="31">SUM(I112/H112)</f>
        <v>0.99372926348781021</v>
      </c>
      <c r="K112" s="20">
        <v>0</v>
      </c>
      <c r="L112" s="20"/>
      <c r="M112" s="93"/>
      <c r="N112" s="20">
        <f>SUM(H112+K112)</f>
        <v>146197621</v>
      </c>
      <c r="O112" s="20">
        <f>SUM(I112+L112)</f>
        <v>145280854.24000001</v>
      </c>
      <c r="P112" s="93">
        <f>SUM(O112/N112)</f>
        <v>0.99372926348781021</v>
      </c>
    </row>
    <row r="113" spans="1:16" ht="15.95" customHeight="1" x14ac:dyDescent="0.15">
      <c r="A113" s="15"/>
      <c r="B113" s="15"/>
      <c r="C113" s="16"/>
      <c r="D113" s="16"/>
      <c r="E113" s="15">
        <v>412</v>
      </c>
      <c r="F113" s="16"/>
      <c r="G113" s="15" t="s">
        <v>3</v>
      </c>
      <c r="H113" s="20">
        <v>26173434</v>
      </c>
      <c r="I113" s="20">
        <v>26010816.550000001</v>
      </c>
      <c r="J113" s="93">
        <f t="shared" si="31"/>
        <v>0.9937869272331632</v>
      </c>
      <c r="K113" s="20">
        <v>0</v>
      </c>
      <c r="L113" s="20"/>
      <c r="M113" s="93"/>
      <c r="N113" s="20">
        <f t="shared" ref="N113:N128" si="32">SUM(H113+K113)</f>
        <v>26173434</v>
      </c>
      <c r="O113" s="20">
        <f t="shared" ref="O113:O128" si="33">SUM(I113+L113)</f>
        <v>26010816.550000001</v>
      </c>
      <c r="P113" s="93">
        <f t="shared" ref="P113:P119" si="34">SUM(O113/N113)</f>
        <v>0.9937869272331632</v>
      </c>
    </row>
    <row r="114" spans="1:16" ht="15.95" customHeight="1" x14ac:dyDescent="0.15">
      <c r="A114" s="15"/>
      <c r="B114" s="15"/>
      <c r="C114" s="16"/>
      <c r="D114" s="16"/>
      <c r="E114" s="15">
        <v>414</v>
      </c>
      <c r="F114" s="16"/>
      <c r="G114" s="15" t="s">
        <v>14</v>
      </c>
      <c r="H114" s="20">
        <v>821773</v>
      </c>
      <c r="I114" s="20">
        <v>806560.57</v>
      </c>
      <c r="J114" s="93">
        <f>SUM(I114/H114)</f>
        <v>0.98148828204382466</v>
      </c>
      <c r="K114" s="20">
        <v>0</v>
      </c>
      <c r="L114" s="20">
        <v>913923.94</v>
      </c>
      <c r="M114" s="93"/>
      <c r="N114" s="20">
        <f t="shared" si="32"/>
        <v>821773</v>
      </c>
      <c r="O114" s="34">
        <f t="shared" si="33"/>
        <v>1720484.5099999998</v>
      </c>
      <c r="P114" s="93">
        <f t="shared" si="34"/>
        <v>2.0936250156673433</v>
      </c>
    </row>
    <row r="115" spans="1:16" ht="15.95" customHeight="1" x14ac:dyDescent="0.15">
      <c r="A115" s="15"/>
      <c r="B115" s="15"/>
      <c r="C115" s="16"/>
      <c r="D115" s="16"/>
      <c r="E115" s="15">
        <v>415</v>
      </c>
      <c r="F115" s="16"/>
      <c r="G115" s="15" t="s">
        <v>4</v>
      </c>
      <c r="H115" s="20">
        <v>6480900</v>
      </c>
      <c r="I115" s="20">
        <v>6235612.1900000004</v>
      </c>
      <c r="J115" s="93">
        <f t="shared" ref="J115:J117" si="35">SUM(I115/H115)</f>
        <v>0.96215219954018738</v>
      </c>
      <c r="K115" s="20">
        <v>0</v>
      </c>
      <c r="L115" s="20"/>
      <c r="M115" s="93"/>
      <c r="N115" s="20">
        <f t="shared" si="32"/>
        <v>6480900</v>
      </c>
      <c r="O115" s="20">
        <f t="shared" si="33"/>
        <v>6235612.1900000004</v>
      </c>
      <c r="P115" s="93">
        <f t="shared" si="34"/>
        <v>0.96215219954018738</v>
      </c>
    </row>
    <row r="116" spans="1:16" ht="15.95" customHeight="1" x14ac:dyDescent="0.15">
      <c r="A116" s="15"/>
      <c r="B116" s="15"/>
      <c r="C116" s="16"/>
      <c r="D116" s="16"/>
      <c r="E116" s="15">
        <v>416</v>
      </c>
      <c r="F116" s="16"/>
      <c r="G116" s="15" t="s">
        <v>70</v>
      </c>
      <c r="H116" s="20">
        <v>1547682</v>
      </c>
      <c r="I116" s="20">
        <v>1198519.08</v>
      </c>
      <c r="J116" s="93">
        <f t="shared" si="35"/>
        <v>0.77439621317557483</v>
      </c>
      <c r="K116" s="20">
        <v>0</v>
      </c>
      <c r="L116" s="20"/>
      <c r="M116" s="93"/>
      <c r="N116" s="20">
        <f t="shared" si="32"/>
        <v>1547682</v>
      </c>
      <c r="O116" s="20">
        <f t="shared" si="33"/>
        <v>1198519.08</v>
      </c>
      <c r="P116" s="93">
        <f t="shared" si="34"/>
        <v>0.77439621317557483</v>
      </c>
    </row>
    <row r="117" spans="1:16" ht="15.95" customHeight="1" x14ac:dyDescent="0.15">
      <c r="A117" s="15"/>
      <c r="B117" s="15"/>
      <c r="C117" s="16"/>
      <c r="D117" s="16"/>
      <c r="E117" s="15">
        <v>421</v>
      </c>
      <c r="F117" s="16"/>
      <c r="G117" s="15" t="s">
        <v>15</v>
      </c>
      <c r="H117" s="20">
        <v>19567934</v>
      </c>
      <c r="I117" s="20">
        <v>14155574.369999999</v>
      </c>
      <c r="J117" s="93">
        <f t="shared" si="35"/>
        <v>0.72340669025151039</v>
      </c>
      <c r="K117" s="20">
        <v>0</v>
      </c>
      <c r="L117" s="20"/>
      <c r="M117" s="93"/>
      <c r="N117" s="20">
        <f t="shared" si="32"/>
        <v>19567934</v>
      </c>
      <c r="O117" s="20">
        <f t="shared" si="33"/>
        <v>14155574.369999999</v>
      </c>
      <c r="P117" s="93">
        <f t="shared" si="34"/>
        <v>0.72340669025151039</v>
      </c>
    </row>
    <row r="118" spans="1:16" ht="15.95" customHeight="1" x14ac:dyDescent="0.15">
      <c r="A118" s="15"/>
      <c r="B118" s="15"/>
      <c r="C118" s="16"/>
      <c r="D118" s="16"/>
      <c r="E118" s="15">
        <v>422</v>
      </c>
      <c r="F118" s="16"/>
      <c r="G118" s="15" t="s">
        <v>7</v>
      </c>
      <c r="H118" s="20">
        <v>300000</v>
      </c>
      <c r="I118" s="20">
        <v>149000</v>
      </c>
      <c r="J118" s="93">
        <f>SUM(I118/H118)</f>
        <v>0.49666666666666665</v>
      </c>
      <c r="K118" s="20">
        <v>0</v>
      </c>
      <c r="L118" s="20"/>
      <c r="M118" s="93"/>
      <c r="N118" s="20">
        <f t="shared" si="32"/>
        <v>300000</v>
      </c>
      <c r="O118" s="20">
        <f t="shared" si="33"/>
        <v>149000</v>
      </c>
      <c r="P118" s="93">
        <f t="shared" si="34"/>
        <v>0.49666666666666665</v>
      </c>
    </row>
    <row r="119" spans="1:16" ht="15.95" customHeight="1" x14ac:dyDescent="0.15">
      <c r="A119" s="15"/>
      <c r="B119" s="15"/>
      <c r="C119" s="16"/>
      <c r="D119" s="16"/>
      <c r="E119" s="15">
        <v>423</v>
      </c>
      <c r="F119" s="16"/>
      <c r="G119" s="15" t="s">
        <v>16</v>
      </c>
      <c r="H119" s="20">
        <v>31108672</v>
      </c>
      <c r="I119" s="20">
        <v>27927880.09</v>
      </c>
      <c r="J119" s="93">
        <f t="shared" ref="J119:J121" si="36">SUM(I119/H119)</f>
        <v>0.8977522438116291</v>
      </c>
      <c r="K119" s="20">
        <v>522000</v>
      </c>
      <c r="L119" s="20">
        <v>522000</v>
      </c>
      <c r="M119" s="93">
        <f>SUM(L119/K119)</f>
        <v>1</v>
      </c>
      <c r="N119" s="20">
        <f t="shared" si="32"/>
        <v>31630672</v>
      </c>
      <c r="O119" s="20">
        <f t="shared" si="33"/>
        <v>28449880.09</v>
      </c>
      <c r="P119" s="93">
        <f t="shared" si="34"/>
        <v>0.89943963536405425</v>
      </c>
    </row>
    <row r="120" spans="1:16" ht="15.95" customHeight="1" x14ac:dyDescent="0.15">
      <c r="A120" s="15"/>
      <c r="B120" s="15"/>
      <c r="C120" s="16"/>
      <c r="D120" s="16"/>
      <c r="E120" s="15">
        <v>424</v>
      </c>
      <c r="F120" s="16"/>
      <c r="G120" s="15" t="s">
        <v>10</v>
      </c>
      <c r="H120" s="20"/>
      <c r="I120" s="20"/>
      <c r="J120" s="93"/>
      <c r="K120" s="20">
        <v>0</v>
      </c>
      <c r="L120" s="20"/>
      <c r="M120" s="93"/>
      <c r="N120" s="20">
        <f t="shared" si="32"/>
        <v>0</v>
      </c>
      <c r="O120" s="20">
        <f t="shared" si="33"/>
        <v>0</v>
      </c>
      <c r="P120" s="93"/>
    </row>
    <row r="121" spans="1:16" ht="15.95" customHeight="1" x14ac:dyDescent="0.15">
      <c r="A121" s="15"/>
      <c r="B121" s="15"/>
      <c r="C121" s="16"/>
      <c r="D121" s="16"/>
      <c r="E121" s="15">
        <v>425</v>
      </c>
      <c r="F121" s="16"/>
      <c r="G121" s="15" t="s">
        <v>85</v>
      </c>
      <c r="H121" s="20">
        <v>11397077</v>
      </c>
      <c r="I121" s="20">
        <v>10631001.58</v>
      </c>
      <c r="J121" s="93">
        <f t="shared" si="36"/>
        <v>0.93278316712258769</v>
      </c>
      <c r="K121" s="20">
        <v>9628687</v>
      </c>
      <c r="L121" s="20">
        <v>6259869.7599999998</v>
      </c>
      <c r="M121" s="93">
        <f>SUM(L121/K121)</f>
        <v>0.6501270380894093</v>
      </c>
      <c r="N121" s="20">
        <f t="shared" si="32"/>
        <v>21025764</v>
      </c>
      <c r="O121" s="20">
        <f t="shared" si="33"/>
        <v>16890871.34</v>
      </c>
      <c r="P121" s="93">
        <f>SUM(O121/N121)</f>
        <v>0.80334162126046882</v>
      </c>
    </row>
    <row r="122" spans="1:16" ht="15.95" customHeight="1" x14ac:dyDescent="0.15">
      <c r="A122" s="15"/>
      <c r="B122" s="15"/>
      <c r="C122" s="16"/>
      <c r="D122" s="16"/>
      <c r="E122" s="15">
        <v>426</v>
      </c>
      <c r="F122" s="16"/>
      <c r="G122" s="15" t="s">
        <v>17</v>
      </c>
      <c r="H122" s="20">
        <v>10280000</v>
      </c>
      <c r="I122" s="20">
        <v>9055279.6400000006</v>
      </c>
      <c r="J122" s="93">
        <f>SUM(I122/H122)</f>
        <v>0.88086377821011674</v>
      </c>
      <c r="K122" s="20">
        <v>185168</v>
      </c>
      <c r="L122" s="20">
        <v>185168</v>
      </c>
      <c r="M122" s="93">
        <f t="shared" ref="M122:M127" si="37">SUM(L122/K122)</f>
        <v>1</v>
      </c>
      <c r="N122" s="20">
        <f t="shared" si="32"/>
        <v>10465168</v>
      </c>
      <c r="O122" s="20">
        <f t="shared" si="33"/>
        <v>9240447.6400000006</v>
      </c>
      <c r="P122" s="93">
        <f t="shared" ref="P122:P128" si="38">SUM(O122/N122)</f>
        <v>0.88297174397964762</v>
      </c>
    </row>
    <row r="123" spans="1:16" ht="15.95" customHeight="1" x14ac:dyDescent="0.15">
      <c r="A123" s="15"/>
      <c r="B123" s="15"/>
      <c r="C123" s="16"/>
      <c r="D123" s="16"/>
      <c r="E123" s="15">
        <v>465</v>
      </c>
      <c r="F123" s="16"/>
      <c r="G123" s="15" t="s">
        <v>5</v>
      </c>
      <c r="H123" s="20">
        <v>19451580</v>
      </c>
      <c r="I123" s="20">
        <v>19382277.129999999</v>
      </c>
      <c r="J123" s="93">
        <f t="shared" ref="J123:J125" si="39">SUM(I123/H123)</f>
        <v>0.99643715986053571</v>
      </c>
      <c r="K123" s="20">
        <v>0</v>
      </c>
      <c r="L123" s="20">
        <v>0</v>
      </c>
      <c r="M123" s="93"/>
      <c r="N123" s="20">
        <f t="shared" si="32"/>
        <v>19451580</v>
      </c>
      <c r="O123" s="20">
        <f t="shared" si="33"/>
        <v>19382277.129999999</v>
      </c>
      <c r="P123" s="93">
        <f t="shared" si="38"/>
        <v>0.99643715986053571</v>
      </c>
    </row>
    <row r="124" spans="1:16" ht="15.95" customHeight="1" x14ac:dyDescent="0.15">
      <c r="A124" s="15"/>
      <c r="B124" s="15"/>
      <c r="C124" s="16"/>
      <c r="D124" s="16"/>
      <c r="E124" s="15">
        <v>481</v>
      </c>
      <c r="F124" s="16"/>
      <c r="G124" s="15" t="s">
        <v>18</v>
      </c>
      <c r="H124" s="20">
        <v>1660000</v>
      </c>
      <c r="I124" s="20">
        <v>933272.49</v>
      </c>
      <c r="J124" s="93">
        <f t="shared" si="39"/>
        <v>0.56221234337349402</v>
      </c>
      <c r="K124" s="20">
        <v>920000</v>
      </c>
      <c r="L124" s="20">
        <v>920000</v>
      </c>
      <c r="M124" s="93">
        <f t="shared" si="37"/>
        <v>1</v>
      </c>
      <c r="N124" s="20">
        <f t="shared" si="32"/>
        <v>2580000</v>
      </c>
      <c r="O124" s="20">
        <f t="shared" si="33"/>
        <v>1853272.49</v>
      </c>
      <c r="P124" s="93">
        <f t="shared" si="38"/>
        <v>0.71832267054263566</v>
      </c>
    </row>
    <row r="125" spans="1:16" ht="15.95" customHeight="1" x14ac:dyDescent="0.15">
      <c r="A125" s="15"/>
      <c r="B125" s="15"/>
      <c r="C125" s="16"/>
      <c r="D125" s="16"/>
      <c r="E125" s="15">
        <v>482</v>
      </c>
      <c r="F125" s="16"/>
      <c r="G125" s="15" t="s">
        <v>86</v>
      </c>
      <c r="H125" s="20">
        <v>1493780</v>
      </c>
      <c r="I125" s="20">
        <v>1493554.86</v>
      </c>
      <c r="J125" s="93">
        <f t="shared" si="39"/>
        <v>0.99984928168806664</v>
      </c>
      <c r="K125" s="20">
        <v>345738</v>
      </c>
      <c r="L125" s="20">
        <v>345738</v>
      </c>
      <c r="M125" s="93">
        <f t="shared" si="37"/>
        <v>1</v>
      </c>
      <c r="N125" s="20">
        <f t="shared" si="32"/>
        <v>1839518</v>
      </c>
      <c r="O125" s="20">
        <f t="shared" si="33"/>
        <v>1839292.86</v>
      </c>
      <c r="P125" s="93">
        <f t="shared" si="38"/>
        <v>0.99987760924329094</v>
      </c>
    </row>
    <row r="126" spans="1:16" ht="15.95" customHeight="1" x14ac:dyDescent="0.15">
      <c r="A126" s="15"/>
      <c r="B126" s="15"/>
      <c r="C126" s="16"/>
      <c r="D126" s="16"/>
      <c r="E126" s="15">
        <v>511</v>
      </c>
      <c r="F126" s="16"/>
      <c r="G126" s="15" t="s">
        <v>19</v>
      </c>
      <c r="H126" s="20">
        <v>0</v>
      </c>
      <c r="I126" s="20">
        <v>0</v>
      </c>
      <c r="J126" s="93"/>
      <c r="K126" s="20">
        <v>48296026</v>
      </c>
      <c r="L126" s="20">
        <v>46631189.560000002</v>
      </c>
      <c r="M126" s="93">
        <f t="shared" si="37"/>
        <v>0.96552850041947558</v>
      </c>
      <c r="N126" s="20">
        <f t="shared" si="32"/>
        <v>48296026</v>
      </c>
      <c r="O126" s="20">
        <f t="shared" si="33"/>
        <v>46631189.560000002</v>
      </c>
      <c r="P126" s="93">
        <f t="shared" si="38"/>
        <v>0.96552850041947558</v>
      </c>
    </row>
    <row r="127" spans="1:16" ht="15.95" customHeight="1" x14ac:dyDescent="0.15">
      <c r="A127" s="15"/>
      <c r="B127" s="15"/>
      <c r="C127" s="16"/>
      <c r="D127" s="16"/>
      <c r="E127" s="15">
        <v>512</v>
      </c>
      <c r="F127" s="16"/>
      <c r="G127" s="15" t="s">
        <v>20</v>
      </c>
      <c r="H127" s="20">
        <v>1120000</v>
      </c>
      <c r="I127" s="20">
        <v>1051685.8</v>
      </c>
      <c r="J127" s="93">
        <f t="shared" ref="J127:J128" si="40">SUM(I127/H127)</f>
        <v>0.93900517857142862</v>
      </c>
      <c r="K127" s="20">
        <v>1454942</v>
      </c>
      <c r="L127" s="20">
        <v>0</v>
      </c>
      <c r="M127" s="93">
        <f t="shared" si="37"/>
        <v>0</v>
      </c>
      <c r="N127" s="20">
        <f t="shared" si="32"/>
        <v>2574942</v>
      </c>
      <c r="O127" s="20">
        <f t="shared" si="33"/>
        <v>1051685.8</v>
      </c>
      <c r="P127" s="93">
        <f t="shared" si="38"/>
        <v>0.40843086951084723</v>
      </c>
    </row>
    <row r="128" spans="1:16" ht="15.95" customHeight="1" x14ac:dyDescent="0.15">
      <c r="A128" s="15"/>
      <c r="B128" s="15"/>
      <c r="C128" s="16"/>
      <c r="D128" s="16"/>
      <c r="E128" s="15">
        <v>515</v>
      </c>
      <c r="F128" s="16"/>
      <c r="G128" s="15" t="s">
        <v>21</v>
      </c>
      <c r="H128" s="20">
        <v>500000</v>
      </c>
      <c r="I128" s="20">
        <v>474000</v>
      </c>
      <c r="J128" s="93">
        <f t="shared" si="40"/>
        <v>0.94799999999999995</v>
      </c>
      <c r="K128" s="20">
        <v>0</v>
      </c>
      <c r="L128" s="20">
        <v>0</v>
      </c>
      <c r="M128" s="93"/>
      <c r="N128" s="20">
        <f t="shared" si="32"/>
        <v>500000</v>
      </c>
      <c r="O128" s="20">
        <f t="shared" si="33"/>
        <v>474000</v>
      </c>
      <c r="P128" s="93">
        <f t="shared" si="38"/>
        <v>0.94799999999999995</v>
      </c>
    </row>
    <row r="129" spans="1:16" ht="15.95" customHeight="1" x14ac:dyDescent="0.15">
      <c r="A129" s="15"/>
      <c r="B129" s="15"/>
      <c r="C129" s="16"/>
      <c r="D129" s="16"/>
      <c r="E129" s="15"/>
      <c r="F129" s="16"/>
      <c r="G129" s="15" t="s">
        <v>75</v>
      </c>
      <c r="H129" s="20"/>
      <c r="I129" s="20"/>
      <c r="J129" s="93"/>
      <c r="K129" s="20"/>
      <c r="L129" s="20"/>
      <c r="M129" s="93"/>
      <c r="N129" s="20"/>
      <c r="O129" s="15"/>
      <c r="P129" s="93"/>
    </row>
    <row r="130" spans="1:16" ht="15.95" customHeight="1" x14ac:dyDescent="0.15">
      <c r="A130" s="15"/>
      <c r="B130" s="15"/>
      <c r="C130" s="16"/>
      <c r="D130" s="16"/>
      <c r="E130" s="15"/>
      <c r="F130" s="16" t="s">
        <v>6</v>
      </c>
      <c r="G130" s="15" t="s">
        <v>67</v>
      </c>
      <c r="H130" s="20">
        <f>SUM(H112:H128)</f>
        <v>278100453</v>
      </c>
      <c r="I130" s="20">
        <f>SUM(I112:I128)</f>
        <v>264785888.59000009</v>
      </c>
      <c r="J130" s="93">
        <f>SUM(I130/H130)</f>
        <v>0.95212318330887469</v>
      </c>
      <c r="K130" s="20"/>
      <c r="L130" s="20"/>
      <c r="M130" s="93"/>
      <c r="N130" s="20">
        <f>SUM(H130)</f>
        <v>278100453</v>
      </c>
      <c r="O130" s="20">
        <f>SUM(I130)</f>
        <v>264785888.59000009</v>
      </c>
      <c r="P130" s="93">
        <f>SUM(O130/N130)</f>
        <v>0.95212318330887469</v>
      </c>
    </row>
    <row r="131" spans="1:16" ht="15.95" customHeight="1" x14ac:dyDescent="0.15">
      <c r="A131" s="15"/>
      <c r="B131" s="15"/>
      <c r="C131" s="16"/>
      <c r="D131" s="16"/>
      <c r="E131" s="15"/>
      <c r="F131" s="16" t="s">
        <v>40</v>
      </c>
      <c r="G131" s="15" t="s">
        <v>218</v>
      </c>
      <c r="H131" s="20"/>
      <c r="I131" s="20"/>
      <c r="J131" s="93"/>
      <c r="K131" s="20">
        <v>2074425</v>
      </c>
      <c r="L131" s="20">
        <v>2074424.91</v>
      </c>
      <c r="M131" s="93">
        <f>SUM(L131/K131)</f>
        <v>0.99999995661448349</v>
      </c>
      <c r="N131" s="20">
        <f t="shared" ref="N131:O133" si="41">SUM(K131)</f>
        <v>2074425</v>
      </c>
      <c r="O131" s="20">
        <f t="shared" si="41"/>
        <v>2074424.91</v>
      </c>
      <c r="P131" s="93">
        <f>SUM(O131/N131)</f>
        <v>0.99999995661448349</v>
      </c>
    </row>
    <row r="132" spans="1:16" ht="15.95" customHeight="1" x14ac:dyDescent="0.15">
      <c r="A132" s="15"/>
      <c r="B132" s="15"/>
      <c r="C132" s="16"/>
      <c r="D132" s="16"/>
      <c r="E132" s="15"/>
      <c r="F132" s="16" t="s">
        <v>317</v>
      </c>
      <c r="G132" s="15" t="s">
        <v>372</v>
      </c>
      <c r="H132" s="20"/>
      <c r="I132" s="20"/>
      <c r="J132" s="93"/>
      <c r="K132" s="20">
        <v>48083894</v>
      </c>
      <c r="L132" s="20">
        <v>46419057.560000002</v>
      </c>
      <c r="M132" s="93">
        <f t="shared" ref="M132:M134" si="42">SUM(L132/K132)</f>
        <v>0.9653764223005733</v>
      </c>
      <c r="N132" s="20">
        <f t="shared" si="41"/>
        <v>48083894</v>
      </c>
      <c r="O132" s="20">
        <f t="shared" si="41"/>
        <v>46419057.560000002</v>
      </c>
      <c r="P132" s="93">
        <f>SUM(O132/N132)</f>
        <v>0.9653764223005733</v>
      </c>
    </row>
    <row r="133" spans="1:16" ht="15.95" customHeight="1" x14ac:dyDescent="0.15">
      <c r="A133" s="15"/>
      <c r="B133" s="15"/>
      <c r="C133" s="16"/>
      <c r="D133" s="16"/>
      <c r="E133" s="15"/>
      <c r="F133" s="16" t="s">
        <v>41</v>
      </c>
      <c r="G133" s="15" t="s">
        <v>87</v>
      </c>
      <c r="H133" s="20"/>
      <c r="I133" s="20"/>
      <c r="J133" s="93"/>
      <c r="K133" s="20">
        <v>11194242</v>
      </c>
      <c r="L133" s="20">
        <v>6370483.0899999999</v>
      </c>
      <c r="M133" s="93">
        <f t="shared" si="42"/>
        <v>0.56908570406106995</v>
      </c>
      <c r="N133" s="20">
        <f t="shared" si="41"/>
        <v>11194242</v>
      </c>
      <c r="O133" s="20">
        <f t="shared" si="41"/>
        <v>6370483.0899999999</v>
      </c>
      <c r="P133" s="93">
        <f>SUM(O133/N133)</f>
        <v>0.56908570406106995</v>
      </c>
    </row>
    <row r="134" spans="1:16" ht="15.95" customHeight="1" x14ac:dyDescent="0.15">
      <c r="A134" s="15"/>
      <c r="B134" s="15"/>
      <c r="C134" s="16"/>
      <c r="D134" s="16"/>
      <c r="E134" s="15"/>
      <c r="F134" s="16"/>
      <c r="G134" s="15" t="s">
        <v>76</v>
      </c>
      <c r="H134" s="20">
        <f>SUM(H130)</f>
        <v>278100453</v>
      </c>
      <c r="I134" s="20">
        <f>SUM(I130)</f>
        <v>264785888.59000009</v>
      </c>
      <c r="J134" s="93">
        <f>SUM(I134/H134)</f>
        <v>0.95212318330887469</v>
      </c>
      <c r="K134" s="20">
        <f>SUM(K131:K133)</f>
        <v>61352561</v>
      </c>
      <c r="L134" s="20">
        <f>SUM(L131:L133)</f>
        <v>54863965.560000002</v>
      </c>
      <c r="M134" s="93">
        <f t="shared" si="42"/>
        <v>0.89424083796599796</v>
      </c>
      <c r="N134" s="20">
        <f>SUM(H134+K134)</f>
        <v>339453014</v>
      </c>
      <c r="O134" s="20">
        <f>SUM(I134+L134)</f>
        <v>319649854.1500001</v>
      </c>
      <c r="P134" s="93">
        <f>SUM(O134/N134)</f>
        <v>0.94166155835045873</v>
      </c>
    </row>
    <row r="135" spans="1:16" ht="15.95" customHeight="1" x14ac:dyDescent="0.15">
      <c r="A135" s="15"/>
      <c r="B135" s="15"/>
      <c r="C135" s="16"/>
      <c r="D135" s="16"/>
      <c r="E135" s="15"/>
      <c r="F135" s="16"/>
      <c r="G135" s="15" t="s">
        <v>88</v>
      </c>
      <c r="H135" s="20"/>
      <c r="I135" s="20"/>
      <c r="J135" s="93"/>
      <c r="K135" s="20"/>
      <c r="L135" s="20"/>
      <c r="M135" s="93"/>
      <c r="N135" s="20"/>
      <c r="O135" s="15"/>
      <c r="P135" s="93"/>
    </row>
    <row r="136" spans="1:16" ht="15.95" customHeight="1" x14ac:dyDescent="0.15">
      <c r="A136" s="15"/>
      <c r="B136" s="15"/>
      <c r="C136" s="16"/>
      <c r="D136" s="16"/>
      <c r="E136" s="15"/>
      <c r="F136" s="16" t="s">
        <v>6</v>
      </c>
      <c r="G136" s="15" t="s">
        <v>67</v>
      </c>
      <c r="H136" s="20">
        <f>SUM(H107+H130)</f>
        <v>279100453</v>
      </c>
      <c r="I136" s="20">
        <f>SUM(I107+I130)</f>
        <v>265538448.59000009</v>
      </c>
      <c r="J136" s="93">
        <f t="shared" ref="J136" si="43">SUM(I136/H136)</f>
        <v>0.95140816052348043</v>
      </c>
      <c r="K136" s="20"/>
      <c r="L136" s="20"/>
      <c r="M136" s="93"/>
      <c r="N136" s="20">
        <f>SUM(H136)</f>
        <v>279100453</v>
      </c>
      <c r="O136" s="20">
        <f>SUM(I136)</f>
        <v>265538448.59000009</v>
      </c>
      <c r="P136" s="93">
        <f>SUM(O136/N136)</f>
        <v>0.95140816052348043</v>
      </c>
    </row>
    <row r="137" spans="1:16" ht="15.95" customHeight="1" x14ac:dyDescent="0.15">
      <c r="A137" s="15"/>
      <c r="B137" s="15"/>
      <c r="C137" s="16"/>
      <c r="D137" s="16"/>
      <c r="E137" s="15"/>
      <c r="F137" s="16" t="s">
        <v>40</v>
      </c>
      <c r="G137" s="15" t="s">
        <v>218</v>
      </c>
      <c r="H137" s="20"/>
      <c r="I137" s="20"/>
      <c r="J137" s="93"/>
      <c r="K137" s="20">
        <f>SUM(K131)</f>
        <v>2074425</v>
      </c>
      <c r="L137" s="20">
        <f>SUM(L131)</f>
        <v>2074424.91</v>
      </c>
      <c r="M137" s="93">
        <f>SUM(L137/K137)</f>
        <v>0.99999995661448349</v>
      </c>
      <c r="N137" s="20">
        <f t="shared" ref="N137:O139" si="44">SUM(K137)</f>
        <v>2074425</v>
      </c>
      <c r="O137" s="20">
        <f t="shared" si="44"/>
        <v>2074424.91</v>
      </c>
      <c r="P137" s="93">
        <f t="shared" ref="P137:P140" si="45">SUM(O137/N137)</f>
        <v>0.99999995661448349</v>
      </c>
    </row>
    <row r="138" spans="1:16" ht="15.95" customHeight="1" x14ac:dyDescent="0.15">
      <c r="A138" s="15"/>
      <c r="B138" s="15"/>
      <c r="C138" s="16"/>
      <c r="D138" s="16"/>
      <c r="E138" s="15"/>
      <c r="F138" s="16" t="s">
        <v>317</v>
      </c>
      <c r="G138" s="15" t="s">
        <v>372</v>
      </c>
      <c r="H138" s="20"/>
      <c r="I138" s="20"/>
      <c r="J138" s="93"/>
      <c r="K138" s="20">
        <f>SUM(K109+K132)</f>
        <v>49594894</v>
      </c>
      <c r="L138" s="20">
        <f>SUM(L109+L132)</f>
        <v>47930057.560000002</v>
      </c>
      <c r="M138" s="93">
        <f t="shared" ref="M138:M139" si="46">SUM(L138/K138)</f>
        <v>0.9664312935117878</v>
      </c>
      <c r="N138" s="20">
        <f t="shared" si="44"/>
        <v>49594894</v>
      </c>
      <c r="O138" s="20">
        <f t="shared" si="44"/>
        <v>47930057.560000002</v>
      </c>
      <c r="P138" s="93">
        <f t="shared" si="45"/>
        <v>0.9664312935117878</v>
      </c>
    </row>
    <row r="139" spans="1:16" ht="15.95" customHeight="1" x14ac:dyDescent="0.15">
      <c r="A139" s="15"/>
      <c r="B139" s="15"/>
      <c r="C139" s="16"/>
      <c r="D139" s="16"/>
      <c r="E139" s="15"/>
      <c r="F139" s="16" t="s">
        <v>41</v>
      </c>
      <c r="G139" s="15" t="s">
        <v>87</v>
      </c>
      <c r="H139" s="20"/>
      <c r="I139" s="20"/>
      <c r="J139" s="93"/>
      <c r="K139" s="20">
        <f>SUM(K133)</f>
        <v>11194242</v>
      </c>
      <c r="L139" s="20">
        <f>SUM(L133)</f>
        <v>6370483.0899999999</v>
      </c>
      <c r="M139" s="93">
        <f t="shared" si="46"/>
        <v>0.56908570406106995</v>
      </c>
      <c r="N139" s="20">
        <f t="shared" si="44"/>
        <v>11194242</v>
      </c>
      <c r="O139" s="20">
        <f t="shared" si="44"/>
        <v>6370483.0899999999</v>
      </c>
      <c r="P139" s="93">
        <f t="shared" si="45"/>
        <v>0.56908570406106995</v>
      </c>
    </row>
    <row r="140" spans="1:16" ht="15.95" customHeight="1" x14ac:dyDescent="0.15">
      <c r="A140" s="27"/>
      <c r="B140" s="27"/>
      <c r="C140" s="28"/>
      <c r="D140" s="28"/>
      <c r="E140" s="27"/>
      <c r="F140" s="28"/>
      <c r="G140" s="27" t="s">
        <v>89</v>
      </c>
      <c r="H140" s="29">
        <f>SUM(H109+H134)</f>
        <v>279100453</v>
      </c>
      <c r="I140" s="29">
        <f>SUM(I109+I134)</f>
        <v>265538448.59000009</v>
      </c>
      <c r="J140" s="96">
        <f t="shared" ref="J140" si="47">SUM(I140/H140)</f>
        <v>0.95140816052348043</v>
      </c>
      <c r="K140" s="29">
        <f>SUM(K109+K134)</f>
        <v>62863561</v>
      </c>
      <c r="L140" s="29">
        <f>SUM(L109+L134)</f>
        <v>56374965.560000002</v>
      </c>
      <c r="M140" s="96">
        <f>SUM(L140/K140)</f>
        <v>0.89678288444397869</v>
      </c>
      <c r="N140" s="29">
        <f>SUM(N136:N139)</f>
        <v>341964014</v>
      </c>
      <c r="O140" s="29">
        <f>SUM(O136:O139)</f>
        <v>321913414.15000004</v>
      </c>
      <c r="P140" s="96">
        <f t="shared" si="45"/>
        <v>0.9413663454950556</v>
      </c>
    </row>
    <row r="141" spans="1:16" ht="15.95" customHeight="1" x14ac:dyDescent="0.15">
      <c r="A141" s="15"/>
      <c r="B141" s="15"/>
      <c r="C141" s="16" t="s">
        <v>92</v>
      </c>
      <c r="D141" s="16"/>
      <c r="E141" s="15"/>
      <c r="F141" s="16"/>
      <c r="G141" s="15" t="s">
        <v>363</v>
      </c>
      <c r="H141" s="20"/>
      <c r="I141" s="20"/>
      <c r="J141" s="93"/>
      <c r="K141" s="20"/>
      <c r="L141" s="20"/>
      <c r="M141" s="93"/>
      <c r="N141" s="20"/>
      <c r="O141" s="15"/>
      <c r="P141" s="93"/>
    </row>
    <row r="142" spans="1:16" ht="15.95" customHeight="1" x14ac:dyDescent="0.15">
      <c r="A142" s="15"/>
      <c r="B142" s="15"/>
      <c r="C142" s="16"/>
      <c r="D142" s="16" t="s">
        <v>8</v>
      </c>
      <c r="E142" s="15"/>
      <c r="F142" s="16"/>
      <c r="G142" s="15" t="s">
        <v>9</v>
      </c>
      <c r="H142" s="20"/>
      <c r="I142" s="20"/>
      <c r="J142" s="93"/>
      <c r="K142" s="20"/>
      <c r="L142" s="20"/>
      <c r="M142" s="93"/>
      <c r="N142" s="20"/>
      <c r="O142" s="15"/>
      <c r="P142" s="93"/>
    </row>
    <row r="143" spans="1:16" ht="15.95" customHeight="1" x14ac:dyDescent="0.15">
      <c r="A143" s="15"/>
      <c r="B143" s="15"/>
      <c r="C143" s="16"/>
      <c r="D143" s="16"/>
      <c r="E143" s="15">
        <v>441</v>
      </c>
      <c r="F143" s="16" t="s">
        <v>6</v>
      </c>
      <c r="G143" s="15" t="s">
        <v>22</v>
      </c>
      <c r="H143" s="20">
        <v>1929000</v>
      </c>
      <c r="I143" s="20">
        <v>1827937.71</v>
      </c>
      <c r="J143" s="93">
        <f t="shared" ref="J143:J144" si="48">SUM(I143/H143)</f>
        <v>0.94760897356143081</v>
      </c>
      <c r="K143" s="20">
        <v>0</v>
      </c>
      <c r="L143" s="20">
        <v>0</v>
      </c>
      <c r="M143" s="93"/>
      <c r="N143" s="20">
        <f>SUM(H143+K143)</f>
        <v>1929000</v>
      </c>
      <c r="O143" s="20">
        <f>SUM(I143+L143)</f>
        <v>1827937.71</v>
      </c>
      <c r="P143" s="93">
        <f>SUM(O143/N143)</f>
        <v>0.94760897356143081</v>
      </c>
    </row>
    <row r="144" spans="1:16" ht="15.95" customHeight="1" x14ac:dyDescent="0.15">
      <c r="A144" s="15"/>
      <c r="B144" s="15"/>
      <c r="C144" s="16"/>
      <c r="D144" s="16"/>
      <c r="E144" s="15">
        <v>611</v>
      </c>
      <c r="F144" s="16" t="s">
        <v>6</v>
      </c>
      <c r="G144" s="15" t="s">
        <v>23</v>
      </c>
      <c r="H144" s="20">
        <v>32620000</v>
      </c>
      <c r="I144" s="20">
        <v>29918373.379999999</v>
      </c>
      <c r="J144" s="93">
        <f t="shared" si="48"/>
        <v>0.91717882832618025</v>
      </c>
      <c r="K144" s="20">
        <v>0</v>
      </c>
      <c r="L144" s="20">
        <v>0</v>
      </c>
      <c r="M144" s="93"/>
      <c r="N144" s="20">
        <f>SUM(H144+K144)</f>
        <v>32620000</v>
      </c>
      <c r="O144" s="20">
        <f>SUM(I144+L144)</f>
        <v>29918373.379999999</v>
      </c>
      <c r="P144" s="93">
        <f>SUM(O144/N144)</f>
        <v>0.91717882832618025</v>
      </c>
    </row>
    <row r="145" spans="1:16" ht="15.95" customHeight="1" x14ac:dyDescent="0.15">
      <c r="A145" s="15"/>
      <c r="B145" s="15"/>
      <c r="C145" s="16"/>
      <c r="D145" s="16"/>
      <c r="E145" s="15"/>
      <c r="F145" s="16"/>
      <c r="G145" s="15" t="s">
        <v>75</v>
      </c>
      <c r="H145" s="20"/>
      <c r="I145" s="20"/>
      <c r="J145" s="93"/>
      <c r="K145" s="20"/>
      <c r="L145" s="20"/>
      <c r="M145" s="93"/>
      <c r="N145" s="20"/>
      <c r="O145" s="15"/>
      <c r="P145" s="93"/>
    </row>
    <row r="146" spans="1:16" ht="15.95" customHeight="1" x14ac:dyDescent="0.15">
      <c r="A146" s="15"/>
      <c r="B146" s="15"/>
      <c r="C146" s="16"/>
      <c r="D146" s="16"/>
      <c r="E146" s="15"/>
      <c r="F146" s="16" t="s">
        <v>6</v>
      </c>
      <c r="G146" s="15" t="s">
        <v>67</v>
      </c>
      <c r="H146" s="20">
        <f>SUM(H143:H144)</f>
        <v>34549000</v>
      </c>
      <c r="I146" s="20">
        <f>SUM(I143:I144)</f>
        <v>31746311.09</v>
      </c>
      <c r="J146" s="93">
        <f>SUM(I146/H146)</f>
        <v>0.91887785724622995</v>
      </c>
      <c r="K146" s="20">
        <f>SUM(K143:K144)</f>
        <v>0</v>
      </c>
      <c r="L146" s="20">
        <f>SUM(L143:L144)</f>
        <v>0</v>
      </c>
      <c r="M146" s="93"/>
      <c r="N146" s="20">
        <f>SUM(H146)</f>
        <v>34549000</v>
      </c>
      <c r="O146" s="15"/>
      <c r="P146" s="93"/>
    </row>
    <row r="147" spans="1:16" ht="15.95" customHeight="1" x14ac:dyDescent="0.15">
      <c r="A147" s="15"/>
      <c r="B147" s="15"/>
      <c r="C147" s="16"/>
      <c r="D147" s="16"/>
      <c r="E147" s="15"/>
      <c r="F147" s="16"/>
      <c r="G147" s="15" t="s">
        <v>95</v>
      </c>
      <c r="H147" s="20"/>
      <c r="I147" s="20"/>
      <c r="J147" s="93"/>
      <c r="K147" s="20"/>
      <c r="L147" s="20"/>
      <c r="M147" s="93"/>
      <c r="N147" s="20"/>
      <c r="O147" s="15"/>
      <c r="P147" s="93"/>
    </row>
    <row r="148" spans="1:16" ht="15.95" customHeight="1" x14ac:dyDescent="0.15">
      <c r="A148" s="15"/>
      <c r="B148" s="15"/>
      <c r="C148" s="16"/>
      <c r="D148" s="16"/>
      <c r="E148" s="15"/>
      <c r="F148" s="16" t="s">
        <v>6</v>
      </c>
      <c r="G148" s="15" t="s">
        <v>67</v>
      </c>
      <c r="H148" s="20">
        <f>SUM(H146)</f>
        <v>34549000</v>
      </c>
      <c r="I148" s="20">
        <f>SUM(I146)</f>
        <v>31746311.09</v>
      </c>
      <c r="J148" s="93">
        <f t="shared" ref="J148:J149" si="49">SUM(I148/H148)</f>
        <v>0.91887785724622995</v>
      </c>
      <c r="K148" s="20">
        <f>SUM(K146)</f>
        <v>0</v>
      </c>
      <c r="L148" s="20">
        <f>SUM(L146)</f>
        <v>0</v>
      </c>
      <c r="M148" s="93"/>
      <c r="N148" s="20">
        <f>SUM(H148)</f>
        <v>34549000</v>
      </c>
      <c r="O148" s="20">
        <f>SUM(I148)</f>
        <v>31746311.09</v>
      </c>
      <c r="P148" s="93">
        <f>SUM(O148/N148)</f>
        <v>0.91887785724622995</v>
      </c>
    </row>
    <row r="149" spans="1:16" ht="20.25" customHeight="1" x14ac:dyDescent="0.15">
      <c r="A149" s="27"/>
      <c r="B149" s="27"/>
      <c r="C149" s="28"/>
      <c r="D149" s="28"/>
      <c r="E149" s="27"/>
      <c r="F149" s="28"/>
      <c r="G149" s="27" t="s">
        <v>96</v>
      </c>
      <c r="H149" s="29">
        <f>SUM(H148)</f>
        <v>34549000</v>
      </c>
      <c r="I149" s="29">
        <f>SUM(I148)</f>
        <v>31746311.09</v>
      </c>
      <c r="J149" s="96">
        <f t="shared" si="49"/>
        <v>0.91887785724622995</v>
      </c>
      <c r="K149" s="29">
        <f>SUM(K148)</f>
        <v>0</v>
      </c>
      <c r="L149" s="29">
        <f>SUM(L148)</f>
        <v>0</v>
      </c>
      <c r="M149" s="96"/>
      <c r="N149" s="29">
        <f>SUM(H149)</f>
        <v>34549000</v>
      </c>
      <c r="O149" s="29">
        <f>SUM(I149)</f>
        <v>31746311.09</v>
      </c>
      <c r="P149" s="96">
        <f>SUM(O149/N149)</f>
        <v>0.91887785724622995</v>
      </c>
    </row>
    <row r="150" spans="1:16" ht="15.95" customHeight="1" x14ac:dyDescent="0.15">
      <c r="A150" s="15"/>
      <c r="B150" s="15"/>
      <c r="C150" s="16" t="s">
        <v>364</v>
      </c>
      <c r="D150" s="16"/>
      <c r="E150" s="15"/>
      <c r="F150" s="16"/>
      <c r="G150" s="15" t="s">
        <v>365</v>
      </c>
      <c r="H150" s="20"/>
      <c r="I150" s="20"/>
      <c r="J150" s="93"/>
      <c r="K150" s="20"/>
      <c r="L150" s="20"/>
      <c r="M150" s="93"/>
      <c r="N150" s="20"/>
      <c r="O150" s="15"/>
      <c r="P150" s="93"/>
    </row>
    <row r="151" spans="1:16" ht="15.95" customHeight="1" x14ac:dyDescent="0.15">
      <c r="A151" s="15"/>
      <c r="B151" s="15"/>
      <c r="C151" s="16"/>
      <c r="D151" s="16" t="s">
        <v>31</v>
      </c>
      <c r="E151" s="15"/>
      <c r="F151" s="16"/>
      <c r="G151" s="15" t="s">
        <v>32</v>
      </c>
      <c r="H151" s="20"/>
      <c r="I151" s="20"/>
      <c r="J151" s="93"/>
      <c r="K151" s="20"/>
      <c r="L151" s="20"/>
      <c r="M151" s="93"/>
      <c r="N151" s="20"/>
      <c r="O151" s="15"/>
      <c r="P151" s="93"/>
    </row>
    <row r="152" spans="1:16" ht="15.95" customHeight="1" x14ac:dyDescent="0.15">
      <c r="A152" s="15"/>
      <c r="B152" s="15"/>
      <c r="C152" s="16"/>
      <c r="D152" s="16"/>
      <c r="E152" s="15">
        <v>421</v>
      </c>
      <c r="F152" s="16" t="s">
        <v>6</v>
      </c>
      <c r="G152" s="15" t="s">
        <v>15</v>
      </c>
      <c r="H152" s="20">
        <v>500000</v>
      </c>
      <c r="I152" s="20">
        <v>150000</v>
      </c>
      <c r="J152" s="93">
        <f t="shared" ref="J152:J153" si="50">SUM(I152/H152)</f>
        <v>0.3</v>
      </c>
      <c r="K152" s="20">
        <v>0</v>
      </c>
      <c r="L152" s="20">
        <v>0</v>
      </c>
      <c r="M152" s="93"/>
      <c r="N152" s="20">
        <f>SUM(H152+K152)</f>
        <v>500000</v>
      </c>
      <c r="O152" s="20">
        <f>SUM(I152+L152)</f>
        <v>150000</v>
      </c>
      <c r="P152" s="93">
        <f>SUM(O152/N152)</f>
        <v>0.3</v>
      </c>
    </row>
    <row r="153" spans="1:16" ht="15.95" customHeight="1" x14ac:dyDescent="0.15">
      <c r="A153" s="15"/>
      <c r="B153" s="15"/>
      <c r="C153" s="16"/>
      <c r="D153" s="16"/>
      <c r="E153" s="15">
        <v>423</v>
      </c>
      <c r="F153" s="16" t="s">
        <v>6</v>
      </c>
      <c r="G153" s="15" t="s">
        <v>16</v>
      </c>
      <c r="H153" s="20">
        <v>500000</v>
      </c>
      <c r="I153" s="20">
        <v>210000</v>
      </c>
      <c r="J153" s="93">
        <f t="shared" si="50"/>
        <v>0.42</v>
      </c>
      <c r="K153" s="20">
        <v>0</v>
      </c>
      <c r="L153" s="20">
        <v>0</v>
      </c>
      <c r="M153" s="93"/>
      <c r="N153" s="20">
        <f>SUM(H153+K153)</f>
        <v>500000</v>
      </c>
      <c r="O153" s="20">
        <f>SUM(I153+L153)</f>
        <v>210000</v>
      </c>
      <c r="P153" s="93">
        <f>SUM(O153/N153)</f>
        <v>0.42</v>
      </c>
    </row>
    <row r="154" spans="1:16" ht="15.95" customHeight="1" x14ac:dyDescent="0.15">
      <c r="A154" s="15"/>
      <c r="B154" s="15"/>
      <c r="C154" s="16"/>
      <c r="D154" s="16"/>
      <c r="E154" s="15"/>
      <c r="F154" s="16"/>
      <c r="G154" s="15" t="s">
        <v>147</v>
      </c>
      <c r="H154" s="20"/>
      <c r="I154" s="20"/>
      <c r="J154" s="93"/>
      <c r="K154" s="20"/>
      <c r="L154" s="20"/>
      <c r="M154" s="93"/>
      <c r="N154" s="20"/>
      <c r="O154" s="15"/>
      <c r="P154" s="93"/>
    </row>
    <row r="155" spans="1:16" ht="15.95" customHeight="1" x14ac:dyDescent="0.15">
      <c r="A155" s="15"/>
      <c r="B155" s="15"/>
      <c r="C155" s="16"/>
      <c r="D155" s="16"/>
      <c r="E155" s="15"/>
      <c r="F155" s="16" t="s">
        <v>6</v>
      </c>
      <c r="G155" s="15" t="s">
        <v>67</v>
      </c>
      <c r="H155" s="20">
        <f>SUM(H152:H153)</f>
        <v>1000000</v>
      </c>
      <c r="I155" s="20">
        <f>SUM(I152:I153)</f>
        <v>360000</v>
      </c>
      <c r="J155" s="93">
        <f t="shared" ref="J155:J157" si="51">SUM(I155/H155)</f>
        <v>0.36</v>
      </c>
      <c r="K155" s="20">
        <f>SUM(K152:K153)</f>
        <v>0</v>
      </c>
      <c r="L155" s="20">
        <f>SUM(L152:L153)</f>
        <v>0</v>
      </c>
      <c r="M155" s="93"/>
      <c r="N155" s="20">
        <f>SUM(N152:N153)</f>
        <v>1000000</v>
      </c>
      <c r="O155" s="20">
        <f>SUM(O152:O153)</f>
        <v>360000</v>
      </c>
      <c r="P155" s="93">
        <f>SUM(O155/N155)</f>
        <v>0.36</v>
      </c>
    </row>
    <row r="156" spans="1:16" ht="15.95" customHeight="1" x14ac:dyDescent="0.15">
      <c r="A156" s="15"/>
      <c r="B156" s="15"/>
      <c r="C156" s="16"/>
      <c r="D156" s="16"/>
      <c r="E156" s="15"/>
      <c r="F156" s="16"/>
      <c r="G156" s="15" t="s">
        <v>366</v>
      </c>
      <c r="H156" s="20"/>
      <c r="I156" s="20"/>
      <c r="J156" s="93"/>
      <c r="K156" s="20"/>
      <c r="L156" s="20"/>
      <c r="M156" s="93"/>
      <c r="N156" s="20"/>
      <c r="O156" s="15"/>
      <c r="P156" s="93"/>
    </row>
    <row r="157" spans="1:16" ht="15.95" customHeight="1" x14ac:dyDescent="0.15">
      <c r="A157" s="15"/>
      <c r="B157" s="15"/>
      <c r="C157" s="16"/>
      <c r="D157" s="16"/>
      <c r="E157" s="15"/>
      <c r="F157" s="16" t="s">
        <v>6</v>
      </c>
      <c r="G157" s="15" t="s">
        <v>67</v>
      </c>
      <c r="H157" s="20">
        <f>SUM(H155)</f>
        <v>1000000</v>
      </c>
      <c r="I157" s="20">
        <f>SUM(I155)</f>
        <v>360000</v>
      </c>
      <c r="J157" s="93">
        <f t="shared" si="51"/>
        <v>0.36</v>
      </c>
      <c r="K157" s="20">
        <f>SUM(K155)</f>
        <v>0</v>
      </c>
      <c r="L157" s="20">
        <f>SUM(L155)</f>
        <v>0</v>
      </c>
      <c r="M157" s="93"/>
      <c r="N157" s="20">
        <f>SUM(N155)</f>
        <v>1000000</v>
      </c>
      <c r="O157" s="20">
        <f>SUM(O155)</f>
        <v>360000</v>
      </c>
      <c r="P157" s="93">
        <f>SUM(O157/N157)</f>
        <v>0.36</v>
      </c>
    </row>
    <row r="158" spans="1:16" ht="23.25" customHeight="1" x14ac:dyDescent="0.15">
      <c r="A158" s="27"/>
      <c r="B158" s="27"/>
      <c r="C158" s="28"/>
      <c r="D158" s="28"/>
      <c r="E158" s="27"/>
      <c r="F158" s="28"/>
      <c r="G158" s="27" t="s">
        <v>367</v>
      </c>
      <c r="H158" s="29">
        <f>SUM(H157)</f>
        <v>1000000</v>
      </c>
      <c r="I158" s="29">
        <f>SUM(I157)</f>
        <v>360000</v>
      </c>
      <c r="J158" s="96">
        <f>SUM(I158/H158)</f>
        <v>0.36</v>
      </c>
      <c r="K158" s="29">
        <f>SUM(K157)</f>
        <v>0</v>
      </c>
      <c r="L158" s="29">
        <f>SUM(L157)</f>
        <v>0</v>
      </c>
      <c r="M158" s="96"/>
      <c r="N158" s="29">
        <f>SUM(N157)</f>
        <v>1000000</v>
      </c>
      <c r="O158" s="29">
        <f>SUM(O157)</f>
        <v>360000</v>
      </c>
      <c r="P158" s="96">
        <f>SUM(O158/N158)</f>
        <v>0.36</v>
      </c>
    </row>
    <row r="159" spans="1:16" ht="27" customHeight="1" x14ac:dyDescent="0.15">
      <c r="A159" s="15"/>
      <c r="B159" s="15"/>
      <c r="C159" s="16" t="s">
        <v>97</v>
      </c>
      <c r="D159" s="16"/>
      <c r="E159" s="15"/>
      <c r="F159" s="16"/>
      <c r="G159" s="17" t="s">
        <v>98</v>
      </c>
      <c r="H159" s="20"/>
      <c r="I159" s="20"/>
      <c r="J159" s="93"/>
      <c r="K159" s="20"/>
      <c r="L159" s="20"/>
      <c r="M159" s="93"/>
      <c r="N159" s="20"/>
      <c r="O159" s="15"/>
      <c r="P159" s="93"/>
    </row>
    <row r="160" spans="1:16" ht="15.95" customHeight="1" x14ac:dyDescent="0.15">
      <c r="A160" s="15"/>
      <c r="B160" s="15"/>
      <c r="C160" s="16"/>
      <c r="D160" s="16" t="s">
        <v>11</v>
      </c>
      <c r="E160" s="15"/>
      <c r="F160" s="16"/>
      <c r="G160" s="15" t="s">
        <v>12</v>
      </c>
      <c r="H160" s="20"/>
      <c r="I160" s="20"/>
      <c r="J160" s="93"/>
      <c r="K160" s="20"/>
      <c r="L160" s="20"/>
      <c r="M160" s="93"/>
      <c r="N160" s="20"/>
      <c r="O160" s="15"/>
      <c r="P160" s="93"/>
    </row>
    <row r="161" spans="1:16" ht="15.95" customHeight="1" x14ac:dyDescent="0.15">
      <c r="A161" s="15"/>
      <c r="B161" s="15"/>
      <c r="C161" s="16"/>
      <c r="D161" s="16"/>
      <c r="E161" s="15">
        <v>426</v>
      </c>
      <c r="F161" s="16"/>
      <c r="G161" s="15" t="s">
        <v>17</v>
      </c>
      <c r="H161" s="20">
        <v>570000</v>
      </c>
      <c r="I161" s="20">
        <v>570000</v>
      </c>
      <c r="J161" s="93">
        <f t="shared" ref="J161" si="52">SUM(I161/H161)</f>
        <v>1</v>
      </c>
      <c r="K161" s="20">
        <v>14725000</v>
      </c>
      <c r="L161" s="20">
        <v>2249999.5499999998</v>
      </c>
      <c r="M161" s="93">
        <f>SUM(L161/K161)</f>
        <v>0.15280132767402377</v>
      </c>
      <c r="N161" s="20">
        <f>SUM(H161+K161)</f>
        <v>15295000</v>
      </c>
      <c r="O161" s="20">
        <f>SUM(I161+L161)</f>
        <v>2819999.55</v>
      </c>
      <c r="P161" s="93">
        <f>SUM(O161/N161)</f>
        <v>0.18437394900294213</v>
      </c>
    </row>
    <row r="162" spans="1:16" ht="15.95" customHeight="1" x14ac:dyDescent="0.15">
      <c r="A162" s="15"/>
      <c r="B162" s="15"/>
      <c r="C162" s="16"/>
      <c r="D162" s="16"/>
      <c r="E162" s="15">
        <v>472</v>
      </c>
      <c r="F162" s="16"/>
      <c r="G162" s="15" t="s">
        <v>13</v>
      </c>
      <c r="H162" s="20">
        <v>950000</v>
      </c>
      <c r="I162" s="20">
        <v>950000</v>
      </c>
      <c r="J162" s="93"/>
      <c r="K162" s="20">
        <v>17300000</v>
      </c>
      <c r="L162" s="20">
        <v>9250000</v>
      </c>
      <c r="M162" s="93">
        <f>SUM(L162/K162)</f>
        <v>0.53468208092485547</v>
      </c>
      <c r="N162" s="20">
        <f>SUM(H162+K162)</f>
        <v>18250000</v>
      </c>
      <c r="O162" s="20">
        <f>SUM(I162+L162)</f>
        <v>10200000</v>
      </c>
      <c r="P162" s="93">
        <f>SUM(O162/N162)</f>
        <v>0.55890410958904113</v>
      </c>
    </row>
    <row r="163" spans="1:16" ht="15.95" customHeight="1" x14ac:dyDescent="0.15">
      <c r="A163" s="15"/>
      <c r="B163" s="15"/>
      <c r="C163" s="16"/>
      <c r="D163" s="16"/>
      <c r="E163" s="15"/>
      <c r="F163" s="16"/>
      <c r="G163" s="15" t="s">
        <v>82</v>
      </c>
      <c r="H163" s="20"/>
      <c r="I163" s="20"/>
      <c r="J163" s="93"/>
      <c r="K163" s="20"/>
      <c r="L163" s="20"/>
      <c r="M163" s="93"/>
      <c r="N163" s="20"/>
      <c r="O163" s="15"/>
      <c r="P163" s="93"/>
    </row>
    <row r="164" spans="1:16" ht="15.95" customHeight="1" x14ac:dyDescent="0.15">
      <c r="A164" s="15"/>
      <c r="B164" s="15"/>
      <c r="C164" s="16"/>
      <c r="D164" s="16"/>
      <c r="E164" s="15"/>
      <c r="F164" s="16" t="s">
        <v>6</v>
      </c>
      <c r="G164" s="15" t="s">
        <v>67</v>
      </c>
      <c r="H164" s="20">
        <f>SUM(H161:H162)</f>
        <v>1520000</v>
      </c>
      <c r="I164" s="20">
        <f>SUM(I161:I162)</f>
        <v>1520000</v>
      </c>
      <c r="J164" s="93">
        <f t="shared" ref="J164" si="53">SUM(I164/H164)</f>
        <v>1</v>
      </c>
      <c r="K164" s="20"/>
      <c r="L164" s="20"/>
      <c r="M164" s="93"/>
      <c r="N164" s="20">
        <f>SUM(H164)</f>
        <v>1520000</v>
      </c>
      <c r="O164" s="20">
        <f>SUM(I164)</f>
        <v>1520000</v>
      </c>
      <c r="P164" s="93">
        <f>SUM(O164/N164)</f>
        <v>1</v>
      </c>
    </row>
    <row r="165" spans="1:16" ht="15.95" customHeight="1" x14ac:dyDescent="0.15">
      <c r="A165" s="15"/>
      <c r="B165" s="15"/>
      <c r="C165" s="16"/>
      <c r="D165" s="16"/>
      <c r="E165" s="15"/>
      <c r="F165" s="16" t="s">
        <v>317</v>
      </c>
      <c r="G165" s="15" t="s">
        <v>372</v>
      </c>
      <c r="H165" s="20"/>
      <c r="I165" s="20"/>
      <c r="J165" s="93"/>
      <c r="K165" s="20">
        <v>25371000</v>
      </c>
      <c r="L165" s="20">
        <v>7799999.5499999998</v>
      </c>
      <c r="M165" s="93">
        <f>SUM(L165/K165)</f>
        <v>0.30743760789878205</v>
      </c>
      <c r="N165" s="20">
        <f>SUM(K165)</f>
        <v>25371000</v>
      </c>
      <c r="O165" s="20">
        <f>SUM(L165)</f>
        <v>7799999.5499999998</v>
      </c>
      <c r="P165" s="93">
        <f t="shared" ref="P165:P166" si="54">SUM(O165/N165)</f>
        <v>0.30743760789878205</v>
      </c>
    </row>
    <row r="166" spans="1:16" ht="15.95" customHeight="1" x14ac:dyDescent="0.15">
      <c r="A166" s="15"/>
      <c r="B166" s="15"/>
      <c r="C166" s="16"/>
      <c r="D166" s="16"/>
      <c r="E166" s="15"/>
      <c r="F166" s="16" t="s">
        <v>41</v>
      </c>
      <c r="G166" s="15" t="s">
        <v>87</v>
      </c>
      <c r="H166" s="20"/>
      <c r="I166" s="20"/>
      <c r="J166" s="93"/>
      <c r="K166" s="20">
        <v>6654000</v>
      </c>
      <c r="L166" s="20">
        <v>3700000</v>
      </c>
      <c r="M166" s="93">
        <f>SUM(L166/K166)</f>
        <v>0.55605650736399159</v>
      </c>
      <c r="N166" s="20">
        <f>SUM(K166)</f>
        <v>6654000</v>
      </c>
      <c r="O166" s="20">
        <f>SUM(L166)</f>
        <v>3700000</v>
      </c>
      <c r="P166" s="93">
        <f t="shared" si="54"/>
        <v>0.55605650736399159</v>
      </c>
    </row>
    <row r="167" spans="1:16" ht="15.95" customHeight="1" x14ac:dyDescent="0.15">
      <c r="A167" s="15"/>
      <c r="B167" s="15"/>
      <c r="C167" s="16"/>
      <c r="D167" s="16"/>
      <c r="E167" s="15"/>
      <c r="F167" s="16"/>
      <c r="G167" s="15" t="s">
        <v>99</v>
      </c>
      <c r="H167" s="20"/>
      <c r="I167" s="20"/>
      <c r="J167" s="93"/>
      <c r="K167" s="20"/>
      <c r="L167" s="20"/>
      <c r="M167" s="93"/>
      <c r="N167" s="20"/>
      <c r="O167" s="15"/>
      <c r="P167" s="93"/>
    </row>
    <row r="168" spans="1:16" ht="15.95" customHeight="1" x14ac:dyDescent="0.15">
      <c r="A168" s="15"/>
      <c r="B168" s="15"/>
      <c r="C168" s="16"/>
      <c r="D168" s="16"/>
      <c r="E168" s="15"/>
      <c r="F168" s="16" t="s">
        <v>6</v>
      </c>
      <c r="G168" s="15" t="s">
        <v>67</v>
      </c>
      <c r="H168" s="20">
        <f>SUM(H164)</f>
        <v>1520000</v>
      </c>
      <c r="I168" s="20">
        <f>SUM(I164)</f>
        <v>1520000</v>
      </c>
      <c r="J168" s="93">
        <f t="shared" ref="J168" si="55">SUM(I168/H168)</f>
        <v>1</v>
      </c>
      <c r="K168" s="20"/>
      <c r="L168" s="20"/>
      <c r="M168" s="93"/>
      <c r="N168" s="20">
        <f>SUM(H168)</f>
        <v>1520000</v>
      </c>
      <c r="O168" s="20">
        <f>SUM(I168)</f>
        <v>1520000</v>
      </c>
      <c r="P168" s="93">
        <f>SUM(O168/N168)</f>
        <v>1</v>
      </c>
    </row>
    <row r="169" spans="1:16" ht="15.95" customHeight="1" x14ac:dyDescent="0.15">
      <c r="A169" s="15"/>
      <c r="B169" s="15"/>
      <c r="C169" s="16"/>
      <c r="D169" s="16"/>
      <c r="E169" s="15"/>
      <c r="F169" s="16" t="s">
        <v>317</v>
      </c>
      <c r="G169" s="15" t="s">
        <v>372</v>
      </c>
      <c r="H169" s="20"/>
      <c r="I169" s="20"/>
      <c r="J169" s="93"/>
      <c r="K169" s="20">
        <f>SUM(K165)</f>
        <v>25371000</v>
      </c>
      <c r="L169" s="20">
        <f>SUM(L165)</f>
        <v>7799999.5499999998</v>
      </c>
      <c r="M169" s="93">
        <f>SUM(L169/K169)</f>
        <v>0.30743760789878205</v>
      </c>
      <c r="N169" s="20">
        <f>SUM(K169)</f>
        <v>25371000</v>
      </c>
      <c r="O169" s="20">
        <f>SUM(L169)</f>
        <v>7799999.5499999998</v>
      </c>
      <c r="P169" s="93">
        <f t="shared" ref="P169:P171" si="56">SUM(O169/N169)</f>
        <v>0.30743760789878205</v>
      </c>
    </row>
    <row r="170" spans="1:16" ht="15.95" customHeight="1" x14ac:dyDescent="0.15">
      <c r="A170" s="15"/>
      <c r="B170" s="15"/>
      <c r="C170" s="16"/>
      <c r="D170" s="16"/>
      <c r="E170" s="15"/>
      <c r="F170" s="16" t="s">
        <v>41</v>
      </c>
      <c r="G170" s="15" t="s">
        <v>87</v>
      </c>
      <c r="H170" s="20"/>
      <c r="I170" s="20"/>
      <c r="J170" s="93"/>
      <c r="K170" s="20">
        <f>SUM(K166)</f>
        <v>6654000</v>
      </c>
      <c r="L170" s="20">
        <f>SUM(L166)</f>
        <v>3700000</v>
      </c>
      <c r="M170" s="93">
        <f>SUM(L170/K170)</f>
        <v>0.55605650736399159</v>
      </c>
      <c r="N170" s="20">
        <f>SUM(K170)</f>
        <v>6654000</v>
      </c>
      <c r="O170" s="20">
        <f>SUM(L170)</f>
        <v>3700000</v>
      </c>
      <c r="P170" s="93">
        <f t="shared" si="56"/>
        <v>0.55605650736399159</v>
      </c>
    </row>
    <row r="171" spans="1:16" ht="15.95" customHeight="1" x14ac:dyDescent="0.15">
      <c r="A171" s="27"/>
      <c r="B171" s="27"/>
      <c r="C171" s="28"/>
      <c r="D171" s="28"/>
      <c r="E171" s="27"/>
      <c r="F171" s="28"/>
      <c r="G171" s="27" t="s">
        <v>100</v>
      </c>
      <c r="H171" s="29">
        <f>SUM(H168)</f>
        <v>1520000</v>
      </c>
      <c r="I171" s="29">
        <f>SUM(I168)</f>
        <v>1520000</v>
      </c>
      <c r="J171" s="96">
        <f t="shared" ref="J171" si="57">SUM(I171/H171)</f>
        <v>1</v>
      </c>
      <c r="K171" s="29">
        <f>SUM(K169:K170)</f>
        <v>32025000</v>
      </c>
      <c r="L171" s="29">
        <f>SUM(L169:L170)</f>
        <v>11499999.550000001</v>
      </c>
      <c r="M171" s="96">
        <f>SUM(L171/K171)</f>
        <v>0.35909444340359098</v>
      </c>
      <c r="N171" s="29">
        <f>SUM(N168:N170)</f>
        <v>33545000</v>
      </c>
      <c r="O171" s="29">
        <f>SUM(O168:O170)</f>
        <v>13019999.550000001</v>
      </c>
      <c r="P171" s="96">
        <f t="shared" si="56"/>
        <v>0.38813532717245491</v>
      </c>
    </row>
    <row r="172" spans="1:16" ht="18.75" customHeight="1" x14ac:dyDescent="0.15">
      <c r="A172" s="15"/>
      <c r="B172" s="15"/>
      <c r="C172" s="16" t="s">
        <v>368</v>
      </c>
      <c r="D172" s="16"/>
      <c r="E172" s="15"/>
      <c r="F172" s="16"/>
      <c r="G172" s="17" t="s">
        <v>369</v>
      </c>
      <c r="H172" s="20"/>
      <c r="I172" s="20"/>
      <c r="J172" s="93"/>
      <c r="K172" s="20"/>
      <c r="L172" s="20"/>
      <c r="M172" s="93"/>
      <c r="N172" s="20"/>
      <c r="O172" s="15"/>
      <c r="P172" s="93"/>
    </row>
    <row r="173" spans="1:16" ht="15.95" customHeight="1" x14ac:dyDescent="0.15">
      <c r="A173" s="15"/>
      <c r="B173" s="15"/>
      <c r="C173" s="16"/>
      <c r="D173" s="16" t="s">
        <v>8</v>
      </c>
      <c r="E173" s="15"/>
      <c r="F173" s="16"/>
      <c r="G173" s="15" t="s">
        <v>9</v>
      </c>
      <c r="H173" s="20"/>
      <c r="I173" s="20"/>
      <c r="J173" s="93"/>
      <c r="K173" s="20"/>
      <c r="L173" s="20"/>
      <c r="M173" s="93"/>
      <c r="N173" s="20"/>
      <c r="O173" s="15"/>
      <c r="P173" s="93"/>
    </row>
    <row r="174" spans="1:16" ht="15.95" customHeight="1" x14ac:dyDescent="0.15">
      <c r="A174" s="15"/>
      <c r="B174" s="15"/>
      <c r="C174" s="16"/>
      <c r="D174" s="16"/>
      <c r="E174" s="15">
        <v>511</v>
      </c>
      <c r="F174" s="16"/>
      <c r="G174" s="15" t="s">
        <v>19</v>
      </c>
      <c r="H174" s="20">
        <v>0</v>
      </c>
      <c r="I174" s="20">
        <v>0</v>
      </c>
      <c r="J174" s="93"/>
      <c r="K174" s="20">
        <v>280896</v>
      </c>
      <c r="L174" s="20">
        <v>280896</v>
      </c>
      <c r="M174" s="93">
        <f>SUM(L174/K174)</f>
        <v>1</v>
      </c>
      <c r="N174" s="20">
        <f>SUM(H174+K174)</f>
        <v>280896</v>
      </c>
      <c r="O174" s="20">
        <f>SUM(I174+L174)</f>
        <v>280896</v>
      </c>
      <c r="P174" s="93">
        <f>SUM(O174/N174)</f>
        <v>1</v>
      </c>
    </row>
    <row r="175" spans="1:16" ht="15.95" customHeight="1" x14ac:dyDescent="0.15">
      <c r="A175" s="15"/>
      <c r="B175" s="15"/>
      <c r="C175" s="16"/>
      <c r="D175" s="16"/>
      <c r="E175" s="15"/>
      <c r="F175" s="16"/>
      <c r="G175" s="15" t="s">
        <v>75</v>
      </c>
      <c r="H175" s="20"/>
      <c r="I175" s="20"/>
      <c r="J175" s="93"/>
      <c r="K175" s="20"/>
      <c r="L175" s="20"/>
      <c r="M175" s="93"/>
      <c r="N175" s="20"/>
      <c r="O175" s="15"/>
      <c r="P175" s="93"/>
    </row>
    <row r="176" spans="1:16" ht="15.95" customHeight="1" x14ac:dyDescent="0.15">
      <c r="A176" s="15"/>
      <c r="B176" s="15"/>
      <c r="C176" s="16"/>
      <c r="D176" s="16"/>
      <c r="E176" s="15"/>
      <c r="F176" s="16" t="s">
        <v>6</v>
      </c>
      <c r="G176" s="15" t="s">
        <v>67</v>
      </c>
      <c r="H176" s="20">
        <f>SUM(H174)</f>
        <v>0</v>
      </c>
      <c r="I176" s="20">
        <f>SUM(I174)</f>
        <v>0</v>
      </c>
      <c r="J176" s="93"/>
      <c r="K176" s="20"/>
      <c r="L176" s="20"/>
      <c r="M176" s="93"/>
      <c r="N176" s="20">
        <f>SUM(H176)</f>
        <v>0</v>
      </c>
      <c r="O176" s="20">
        <f>SUM(I176)</f>
        <v>0</v>
      </c>
      <c r="P176" s="93"/>
    </row>
    <row r="177" spans="1:16" ht="15.95" customHeight="1" x14ac:dyDescent="0.15">
      <c r="A177" s="15"/>
      <c r="B177" s="15"/>
      <c r="C177" s="16"/>
      <c r="D177" s="16"/>
      <c r="E177" s="15"/>
      <c r="F177" s="16" t="s">
        <v>320</v>
      </c>
      <c r="G177" s="15" t="s">
        <v>388</v>
      </c>
      <c r="H177" s="20"/>
      <c r="I177" s="20"/>
      <c r="J177" s="93"/>
      <c r="K177" s="20">
        <f>SUM(K174)</f>
        <v>280896</v>
      </c>
      <c r="L177" s="20">
        <f>SUM(L174)</f>
        <v>280896</v>
      </c>
      <c r="M177" s="93">
        <f>SUM(L177/K177)</f>
        <v>1</v>
      </c>
      <c r="N177" s="20">
        <f>SUM(K177)</f>
        <v>280896</v>
      </c>
      <c r="O177" s="20">
        <f>SUM(L177)</f>
        <v>280896</v>
      </c>
      <c r="P177" s="93">
        <f>SUM(O177/N177)</f>
        <v>1</v>
      </c>
    </row>
    <row r="178" spans="1:16" ht="15.95" customHeight="1" x14ac:dyDescent="0.15">
      <c r="A178" s="15"/>
      <c r="B178" s="15"/>
      <c r="C178" s="16"/>
      <c r="D178" s="16"/>
      <c r="E178" s="15"/>
      <c r="F178" s="16" t="s">
        <v>41</v>
      </c>
      <c r="G178" s="15" t="s">
        <v>87</v>
      </c>
      <c r="H178" s="20"/>
      <c r="I178" s="20"/>
      <c r="J178" s="93"/>
      <c r="K178" s="20"/>
      <c r="L178" s="20"/>
      <c r="M178" s="93"/>
      <c r="N178" s="20">
        <f>SUM(K178)</f>
        <v>0</v>
      </c>
      <c r="O178" s="20">
        <f>SUM(L178)</f>
        <v>0</v>
      </c>
      <c r="P178" s="93"/>
    </row>
    <row r="179" spans="1:16" ht="15.95" customHeight="1" x14ac:dyDescent="0.15">
      <c r="A179" s="15"/>
      <c r="B179" s="15"/>
      <c r="C179" s="16"/>
      <c r="D179" s="16"/>
      <c r="E179" s="15"/>
      <c r="F179" s="16"/>
      <c r="G179" s="15" t="s">
        <v>377</v>
      </c>
      <c r="H179" s="20"/>
      <c r="I179" s="20"/>
      <c r="J179" s="93"/>
      <c r="K179" s="20"/>
      <c r="L179" s="20"/>
      <c r="M179" s="93"/>
      <c r="N179" s="20"/>
      <c r="O179" s="15"/>
      <c r="P179" s="93"/>
    </row>
    <row r="180" spans="1:16" ht="15.95" customHeight="1" x14ac:dyDescent="0.15">
      <c r="A180" s="15"/>
      <c r="B180" s="15"/>
      <c r="C180" s="16"/>
      <c r="D180" s="16"/>
      <c r="E180" s="15"/>
      <c r="F180" s="16" t="s">
        <v>6</v>
      </c>
      <c r="G180" s="15" t="s">
        <v>67</v>
      </c>
      <c r="H180" s="20">
        <f>SUM(H176)</f>
        <v>0</v>
      </c>
      <c r="I180" s="20">
        <f>SUM(I176)</f>
        <v>0</v>
      </c>
      <c r="J180" s="93"/>
      <c r="K180" s="20"/>
      <c r="L180" s="20"/>
      <c r="M180" s="93"/>
      <c r="N180" s="20">
        <f>SUM(H180)</f>
        <v>0</v>
      </c>
      <c r="O180" s="20">
        <f>SUM(I180)</f>
        <v>0</v>
      </c>
      <c r="P180" s="93"/>
    </row>
    <row r="181" spans="1:16" ht="15.95" customHeight="1" x14ac:dyDescent="0.15">
      <c r="A181" s="15"/>
      <c r="B181" s="15"/>
      <c r="C181" s="16"/>
      <c r="D181" s="16"/>
      <c r="E181" s="15"/>
      <c r="F181" s="16" t="s">
        <v>320</v>
      </c>
      <c r="G181" s="15" t="s">
        <v>388</v>
      </c>
      <c r="H181" s="20"/>
      <c r="I181" s="20"/>
      <c r="J181" s="93"/>
      <c r="K181" s="20">
        <f>SUM(K177)</f>
        <v>280896</v>
      </c>
      <c r="L181" s="20">
        <f>SUM(L177)</f>
        <v>280896</v>
      </c>
      <c r="M181" s="93">
        <f>SUM(L181/K181)</f>
        <v>1</v>
      </c>
      <c r="N181" s="20">
        <f>SUM(K181)</f>
        <v>280896</v>
      </c>
      <c r="O181" s="20">
        <f>SUM(L181)</f>
        <v>280896</v>
      </c>
      <c r="P181" s="93">
        <f>SUM(O181/N181)</f>
        <v>1</v>
      </c>
    </row>
    <row r="182" spans="1:16" ht="15.95" customHeight="1" x14ac:dyDescent="0.15">
      <c r="A182" s="15"/>
      <c r="B182" s="15"/>
      <c r="C182" s="16"/>
      <c r="D182" s="16"/>
      <c r="E182" s="15"/>
      <c r="F182" s="16" t="s">
        <v>41</v>
      </c>
      <c r="G182" s="15" t="s">
        <v>87</v>
      </c>
      <c r="H182" s="20"/>
      <c r="I182" s="20"/>
      <c r="J182" s="93"/>
      <c r="K182" s="20">
        <f>SUM(K178)</f>
        <v>0</v>
      </c>
      <c r="L182" s="20">
        <f>SUM(L178)</f>
        <v>0</v>
      </c>
      <c r="M182" s="93"/>
      <c r="N182" s="20">
        <f>SUM(K182)</f>
        <v>0</v>
      </c>
      <c r="O182" s="20">
        <f>SUM(L182)</f>
        <v>0</v>
      </c>
      <c r="P182" s="93"/>
    </row>
    <row r="183" spans="1:16" ht="15.95" customHeight="1" x14ac:dyDescent="0.15">
      <c r="A183" s="27"/>
      <c r="B183" s="27"/>
      <c r="C183" s="28"/>
      <c r="D183" s="28"/>
      <c r="E183" s="27"/>
      <c r="F183" s="28"/>
      <c r="G183" s="27" t="s">
        <v>378</v>
      </c>
      <c r="H183" s="29">
        <f>SUM(H180)</f>
        <v>0</v>
      </c>
      <c r="I183" s="29">
        <f>SUM(I180)</f>
        <v>0</v>
      </c>
      <c r="J183" s="96"/>
      <c r="K183" s="29">
        <f>SUM(K181:K182)</f>
        <v>280896</v>
      </c>
      <c r="L183" s="29">
        <f>SUM(L181:L182)</f>
        <v>280896</v>
      </c>
      <c r="M183" s="96">
        <f>SUM(L183/K183)</f>
        <v>1</v>
      </c>
      <c r="N183" s="29">
        <f>SUM(N181:N182)</f>
        <v>280896</v>
      </c>
      <c r="O183" s="29">
        <f>SUM(O181:O182)</f>
        <v>280896</v>
      </c>
      <c r="P183" s="96">
        <f>SUM(O183/N183)</f>
        <v>1</v>
      </c>
    </row>
    <row r="184" spans="1:16" ht="18.75" customHeight="1" x14ac:dyDescent="0.15">
      <c r="A184" s="15"/>
      <c r="B184" s="15"/>
      <c r="C184" s="16" t="s">
        <v>370</v>
      </c>
      <c r="D184" s="16"/>
      <c r="E184" s="15"/>
      <c r="F184" s="16"/>
      <c r="G184" s="17" t="s">
        <v>371</v>
      </c>
      <c r="H184" s="20"/>
      <c r="I184" s="20"/>
      <c r="J184" s="93"/>
      <c r="K184" s="20"/>
      <c r="L184" s="20"/>
      <c r="M184" s="93"/>
      <c r="N184" s="20"/>
      <c r="O184" s="15"/>
      <c r="P184" s="93"/>
    </row>
    <row r="185" spans="1:16" ht="15.95" customHeight="1" x14ac:dyDescent="0.15">
      <c r="A185" s="15"/>
      <c r="B185" s="15"/>
      <c r="C185" s="16"/>
      <c r="D185" s="16" t="s">
        <v>8</v>
      </c>
      <c r="E185" s="15"/>
      <c r="F185" s="16"/>
      <c r="G185" s="15" t="s">
        <v>9</v>
      </c>
      <c r="H185" s="20"/>
      <c r="I185" s="20"/>
      <c r="J185" s="93"/>
      <c r="K185" s="20"/>
      <c r="L185" s="20"/>
      <c r="M185" s="93"/>
      <c r="N185" s="20"/>
      <c r="O185" s="15"/>
      <c r="P185" s="93"/>
    </row>
    <row r="186" spans="1:16" ht="15.95" customHeight="1" x14ac:dyDescent="0.15">
      <c r="A186" s="15"/>
      <c r="B186" s="15"/>
      <c r="C186" s="16"/>
      <c r="D186" s="16"/>
      <c r="E186" s="15">
        <v>424</v>
      </c>
      <c r="F186" s="16"/>
      <c r="G186" s="15" t="s">
        <v>10</v>
      </c>
      <c r="H186" s="20">
        <v>1176864</v>
      </c>
      <c r="I186" s="20">
        <v>0</v>
      </c>
      <c r="J186" s="93"/>
      <c r="K186" s="20">
        <v>4674920</v>
      </c>
      <c r="L186" s="20">
        <v>3673128</v>
      </c>
      <c r="M186" s="93">
        <f>SUM(L186/K186)</f>
        <v>0.78570927416939751</v>
      </c>
      <c r="N186" s="20">
        <f>SUM(H186+K186)</f>
        <v>5851784</v>
      </c>
      <c r="O186" s="20">
        <f>SUM(I186+L186)</f>
        <v>3673128</v>
      </c>
      <c r="P186" s="93">
        <f>SUM(O186/N186)</f>
        <v>0.62769370844856887</v>
      </c>
    </row>
    <row r="187" spans="1:16" ht="15.95" customHeight="1" x14ac:dyDescent="0.15">
      <c r="A187" s="15"/>
      <c r="B187" s="15"/>
      <c r="C187" s="16"/>
      <c r="D187" s="16"/>
      <c r="E187" s="15"/>
      <c r="F187" s="16"/>
      <c r="G187" s="15" t="s">
        <v>75</v>
      </c>
      <c r="H187" s="20"/>
      <c r="I187" s="20"/>
      <c r="J187" s="93"/>
      <c r="K187" s="20"/>
      <c r="L187" s="20"/>
      <c r="M187" s="93"/>
      <c r="N187" s="20"/>
      <c r="O187" s="15"/>
      <c r="P187" s="93"/>
    </row>
    <row r="188" spans="1:16" ht="15.95" customHeight="1" x14ac:dyDescent="0.15">
      <c r="A188" s="15"/>
      <c r="B188" s="15"/>
      <c r="C188" s="16"/>
      <c r="D188" s="16"/>
      <c r="E188" s="15"/>
      <c r="F188" s="16" t="s">
        <v>6</v>
      </c>
      <c r="G188" s="15" t="s">
        <v>67</v>
      </c>
      <c r="H188" s="20">
        <f>SUM(H186)</f>
        <v>1176864</v>
      </c>
      <c r="I188" s="20">
        <f>SUM(I186)</f>
        <v>0</v>
      </c>
      <c r="J188" s="93">
        <f t="shared" ref="J188" si="58">SUM(I188/H188)</f>
        <v>0</v>
      </c>
      <c r="K188" s="20"/>
      <c r="L188" s="20"/>
      <c r="M188" s="93"/>
      <c r="N188" s="20">
        <f>SUM(H188+K188)</f>
        <v>1176864</v>
      </c>
      <c r="O188" s="20">
        <f>SUM(I188+L188)</f>
        <v>0</v>
      </c>
      <c r="P188" s="93">
        <f t="shared" ref="P188:P190" si="59">SUM(O188/N188)</f>
        <v>0</v>
      </c>
    </row>
    <row r="189" spans="1:16" ht="15.95" customHeight="1" x14ac:dyDescent="0.15">
      <c r="A189" s="15"/>
      <c r="B189" s="15"/>
      <c r="C189" s="16"/>
      <c r="D189" s="16"/>
      <c r="E189" s="15"/>
      <c r="F189" s="16" t="s">
        <v>317</v>
      </c>
      <c r="G189" s="15" t="s">
        <v>372</v>
      </c>
      <c r="H189" s="20"/>
      <c r="I189" s="20"/>
      <c r="J189" s="93"/>
      <c r="K189" s="20">
        <v>4250000</v>
      </c>
      <c r="L189" s="20">
        <v>3248208</v>
      </c>
      <c r="M189" s="93">
        <f>SUM(L189/K189)</f>
        <v>0.7642842352941176</v>
      </c>
      <c r="N189" s="20">
        <f>SUM(K189)</f>
        <v>4250000</v>
      </c>
      <c r="O189" s="20">
        <f>SUM(I188+L188)</f>
        <v>0</v>
      </c>
      <c r="P189" s="93">
        <f t="shared" si="59"/>
        <v>0</v>
      </c>
    </row>
    <row r="190" spans="1:16" ht="15.95" customHeight="1" x14ac:dyDescent="0.15">
      <c r="A190" s="15"/>
      <c r="B190" s="15"/>
      <c r="C190" s="16"/>
      <c r="D190" s="16"/>
      <c r="E190" s="15"/>
      <c r="F190" s="16" t="s">
        <v>41</v>
      </c>
      <c r="G190" s="15" t="s">
        <v>87</v>
      </c>
      <c r="H190" s="20"/>
      <c r="I190" s="20"/>
      <c r="J190" s="93"/>
      <c r="K190" s="20">
        <v>424920</v>
      </c>
      <c r="L190" s="20">
        <v>424920</v>
      </c>
      <c r="M190" s="93">
        <f>SUM(L190/K190)</f>
        <v>1</v>
      </c>
      <c r="N190" s="20">
        <f>SUM(K190)</f>
        <v>424920</v>
      </c>
      <c r="O190" s="20">
        <f>SUM(I190+L190)</f>
        <v>424920</v>
      </c>
      <c r="P190" s="93">
        <f t="shared" si="59"/>
        <v>1</v>
      </c>
    </row>
    <row r="191" spans="1:16" ht="15.95" customHeight="1" x14ac:dyDescent="0.15">
      <c r="A191" s="15"/>
      <c r="B191" s="15"/>
      <c r="C191" s="16"/>
      <c r="D191" s="16"/>
      <c r="E191" s="15"/>
      <c r="F191" s="16"/>
      <c r="G191" s="15" t="s">
        <v>379</v>
      </c>
      <c r="H191" s="20"/>
      <c r="I191" s="20"/>
      <c r="J191" s="93"/>
      <c r="K191" s="20"/>
      <c r="L191" s="20"/>
      <c r="M191" s="93"/>
      <c r="N191" s="20"/>
      <c r="O191" s="15"/>
      <c r="P191" s="93"/>
    </row>
    <row r="192" spans="1:16" ht="15.95" customHeight="1" x14ac:dyDescent="0.15">
      <c r="A192" s="15"/>
      <c r="B192" s="15"/>
      <c r="C192" s="16"/>
      <c r="D192" s="16"/>
      <c r="E192" s="15"/>
      <c r="F192" s="16" t="s">
        <v>6</v>
      </c>
      <c r="G192" s="15" t="s">
        <v>67</v>
      </c>
      <c r="H192" s="20">
        <f>SUM(H188)</f>
        <v>1176864</v>
      </c>
      <c r="I192" s="20">
        <f>SUM(I188)</f>
        <v>0</v>
      </c>
      <c r="J192" s="93">
        <f t="shared" ref="J192" si="60">SUM(I192/H192)</f>
        <v>0</v>
      </c>
      <c r="K192" s="20"/>
      <c r="L192" s="20"/>
      <c r="M192" s="93"/>
      <c r="N192" s="20">
        <f>SUM(N188)</f>
        <v>1176864</v>
      </c>
      <c r="O192" s="20">
        <f>SUM(I192)</f>
        <v>0</v>
      </c>
      <c r="P192" s="93">
        <f>SUM(O192/N192)</f>
        <v>0</v>
      </c>
    </row>
    <row r="193" spans="1:16" ht="15.95" customHeight="1" x14ac:dyDescent="0.15">
      <c r="A193" s="15"/>
      <c r="B193" s="15"/>
      <c r="C193" s="16"/>
      <c r="D193" s="16"/>
      <c r="E193" s="15"/>
      <c r="F193" s="16" t="s">
        <v>317</v>
      </c>
      <c r="G193" s="15" t="s">
        <v>372</v>
      </c>
      <c r="H193" s="20"/>
      <c r="I193" s="20"/>
      <c r="J193" s="93"/>
      <c r="K193" s="20">
        <f>SUM(K189)</f>
        <v>4250000</v>
      </c>
      <c r="L193" s="20">
        <f>SUM(L189)</f>
        <v>3248208</v>
      </c>
      <c r="M193" s="93">
        <f>SUM(L193/K193)</f>
        <v>0.7642842352941176</v>
      </c>
      <c r="N193" s="20">
        <f>SUM(K193)</f>
        <v>4250000</v>
      </c>
      <c r="O193" s="20">
        <f>SUM(L193)</f>
        <v>3248208</v>
      </c>
      <c r="P193" s="93">
        <f t="shared" ref="P193:P195" si="61">SUM(O193/N193)</f>
        <v>0.7642842352941176</v>
      </c>
    </row>
    <row r="194" spans="1:16" ht="15.95" customHeight="1" x14ac:dyDescent="0.15">
      <c r="A194" s="15"/>
      <c r="B194" s="15"/>
      <c r="C194" s="16"/>
      <c r="D194" s="16"/>
      <c r="E194" s="15"/>
      <c r="F194" s="16" t="s">
        <v>41</v>
      </c>
      <c r="G194" s="15" t="s">
        <v>87</v>
      </c>
      <c r="H194" s="20"/>
      <c r="I194" s="20"/>
      <c r="J194" s="93"/>
      <c r="K194" s="20">
        <f>SUM(K190)</f>
        <v>424920</v>
      </c>
      <c r="L194" s="20">
        <f>SUM(L190)</f>
        <v>424920</v>
      </c>
      <c r="M194" s="93">
        <f>SUM(L194/K194)</f>
        <v>1</v>
      </c>
      <c r="N194" s="20">
        <f>SUM(K194)</f>
        <v>424920</v>
      </c>
      <c r="O194" s="20">
        <f>SUM(L194)</f>
        <v>424920</v>
      </c>
      <c r="P194" s="93">
        <f t="shared" si="61"/>
        <v>1</v>
      </c>
    </row>
    <row r="195" spans="1:16" ht="15.95" customHeight="1" x14ac:dyDescent="0.15">
      <c r="A195" s="27"/>
      <c r="B195" s="27"/>
      <c r="C195" s="28"/>
      <c r="D195" s="28"/>
      <c r="E195" s="27"/>
      <c r="F195" s="28"/>
      <c r="G195" s="27" t="s">
        <v>380</v>
      </c>
      <c r="H195" s="29">
        <f>SUM(H192)</f>
        <v>1176864</v>
      </c>
      <c r="I195" s="29">
        <f>SUM(I192)</f>
        <v>0</v>
      </c>
      <c r="J195" s="96">
        <f t="shared" ref="J195" si="62">SUM(I195/H195)</f>
        <v>0</v>
      </c>
      <c r="K195" s="29">
        <f>SUM(K193:K194)</f>
        <v>4674920</v>
      </c>
      <c r="L195" s="29">
        <f>SUM(L193:L194)</f>
        <v>3673128</v>
      </c>
      <c r="M195" s="96">
        <f>SUM(L195/K195)</f>
        <v>0.78570927416939751</v>
      </c>
      <c r="N195" s="29">
        <f>SUM(N192:N194)</f>
        <v>5851784</v>
      </c>
      <c r="O195" s="29">
        <f>SUM(O192:O194)</f>
        <v>3673128</v>
      </c>
      <c r="P195" s="96">
        <f t="shared" si="61"/>
        <v>0.62769370844856887</v>
      </c>
    </row>
    <row r="196" spans="1:16" ht="15.95" customHeight="1" x14ac:dyDescent="0.15">
      <c r="A196" s="15"/>
      <c r="B196" s="15"/>
      <c r="C196" s="16" t="s">
        <v>101</v>
      </c>
      <c r="D196" s="16"/>
      <c r="E196" s="15"/>
      <c r="F196" s="16"/>
      <c r="G196" s="15" t="s">
        <v>109</v>
      </c>
      <c r="H196" s="20"/>
      <c r="I196" s="20"/>
      <c r="J196" s="93"/>
      <c r="K196" s="20"/>
      <c r="L196" s="20"/>
      <c r="M196" s="93"/>
      <c r="N196" s="20"/>
      <c r="O196" s="15"/>
      <c r="P196" s="93"/>
    </row>
    <row r="197" spans="1:16" ht="15.95" customHeight="1" x14ac:dyDescent="0.15">
      <c r="A197" s="15"/>
      <c r="B197" s="15"/>
      <c r="C197" s="16"/>
      <c r="D197" s="16" t="s">
        <v>8</v>
      </c>
      <c r="E197" s="15"/>
      <c r="F197" s="16"/>
      <c r="G197" s="15" t="s">
        <v>9</v>
      </c>
      <c r="H197" s="20"/>
      <c r="I197" s="20"/>
      <c r="J197" s="93"/>
      <c r="K197" s="20"/>
      <c r="L197" s="20"/>
      <c r="M197" s="93"/>
      <c r="N197" s="20"/>
      <c r="O197" s="15"/>
      <c r="P197" s="93"/>
    </row>
    <row r="198" spans="1:16" ht="15.95" customHeight="1" x14ac:dyDescent="0.15">
      <c r="A198" s="15"/>
      <c r="B198" s="15"/>
      <c r="C198" s="16"/>
      <c r="D198" s="16"/>
      <c r="E198" s="15">
        <v>421</v>
      </c>
      <c r="F198" s="16"/>
      <c r="G198" s="15" t="s">
        <v>15</v>
      </c>
      <c r="H198" s="20">
        <v>500000</v>
      </c>
      <c r="I198" s="20">
        <v>0</v>
      </c>
      <c r="J198" s="93"/>
      <c r="K198" s="20">
        <v>0</v>
      </c>
      <c r="L198" s="20">
        <v>0</v>
      </c>
      <c r="M198" s="93"/>
      <c r="N198" s="20">
        <f>SUM(H198+K198)</f>
        <v>500000</v>
      </c>
      <c r="O198" s="20">
        <f>SUM(I198+L198)</f>
        <v>0</v>
      </c>
      <c r="P198" s="93">
        <f>SUM(O198/N198)</f>
        <v>0</v>
      </c>
    </row>
    <row r="199" spans="1:16" ht="15.95" customHeight="1" x14ac:dyDescent="0.15">
      <c r="A199" s="15"/>
      <c r="B199" s="15"/>
      <c r="C199" s="16"/>
      <c r="D199" s="16"/>
      <c r="E199" s="15">
        <v>423</v>
      </c>
      <c r="F199" s="16"/>
      <c r="G199" s="15" t="s">
        <v>16</v>
      </c>
      <c r="H199" s="20">
        <v>10140000</v>
      </c>
      <c r="I199" s="20">
        <v>9139999.3399999999</v>
      </c>
      <c r="J199" s="93">
        <f t="shared" ref="J199:J201" si="63">SUM(I199/H199)</f>
        <v>0.9013806055226824</v>
      </c>
      <c r="K199" s="20">
        <v>8500000</v>
      </c>
      <c r="L199" s="20">
        <v>8046267.3399999999</v>
      </c>
      <c r="M199" s="93">
        <f>SUM(L199/K199)</f>
        <v>0.94661968705882349</v>
      </c>
      <c r="N199" s="20">
        <f t="shared" ref="N199:N202" si="64">SUM(H199+K199)</f>
        <v>18640000</v>
      </c>
      <c r="O199" s="20">
        <f t="shared" ref="O199:O202" si="65">SUM(I199+L199)</f>
        <v>17186266.68</v>
      </c>
      <c r="P199" s="93">
        <f t="shared" ref="P199:P211" si="66">SUM(O199/N199)</f>
        <v>0.92201001502145918</v>
      </c>
    </row>
    <row r="200" spans="1:16" ht="15.95" customHeight="1" x14ac:dyDescent="0.15">
      <c r="A200" s="15"/>
      <c r="B200" s="15"/>
      <c r="C200" s="16"/>
      <c r="D200" s="16"/>
      <c r="E200" s="15">
        <v>424</v>
      </c>
      <c r="F200" s="16"/>
      <c r="G200" s="15" t="s">
        <v>10</v>
      </c>
      <c r="H200" s="20">
        <v>2665000</v>
      </c>
      <c r="I200" s="20">
        <v>2362920</v>
      </c>
      <c r="J200" s="93">
        <f t="shared" si="63"/>
        <v>0.8866491557223265</v>
      </c>
      <c r="K200" s="20">
        <v>0</v>
      </c>
      <c r="L200" s="20">
        <v>0</v>
      </c>
      <c r="M200" s="93"/>
      <c r="N200" s="20">
        <f t="shared" si="64"/>
        <v>2665000</v>
      </c>
      <c r="O200" s="20">
        <f t="shared" si="65"/>
        <v>2362920</v>
      </c>
      <c r="P200" s="93">
        <f t="shared" si="66"/>
        <v>0.8866491557223265</v>
      </c>
    </row>
    <row r="201" spans="1:16" ht="15.95" customHeight="1" x14ac:dyDescent="0.15">
      <c r="A201" s="15"/>
      <c r="B201" s="15"/>
      <c r="C201" s="16"/>
      <c r="D201" s="16"/>
      <c r="E201" s="15">
        <v>451</v>
      </c>
      <c r="F201" s="16"/>
      <c r="G201" s="15" t="s">
        <v>102</v>
      </c>
      <c r="H201" s="20">
        <v>2000000</v>
      </c>
      <c r="I201" s="20">
        <v>1989754.63</v>
      </c>
      <c r="J201" s="93">
        <f t="shared" si="63"/>
        <v>0.99487731499999998</v>
      </c>
      <c r="K201" s="20">
        <v>0</v>
      </c>
      <c r="L201" s="20">
        <v>0</v>
      </c>
      <c r="M201" s="93"/>
      <c r="N201" s="20">
        <f t="shared" si="64"/>
        <v>2000000</v>
      </c>
      <c r="O201" s="20">
        <f t="shared" si="65"/>
        <v>1989754.63</v>
      </c>
      <c r="P201" s="93">
        <f t="shared" si="66"/>
        <v>0.99487731499999998</v>
      </c>
    </row>
    <row r="202" spans="1:16" ht="15.95" customHeight="1" x14ac:dyDescent="0.15">
      <c r="A202" s="15"/>
      <c r="B202" s="15"/>
      <c r="C202" s="16"/>
      <c r="D202" s="16"/>
      <c r="E202" s="15">
        <v>511</v>
      </c>
      <c r="F202" s="16"/>
      <c r="G202" s="15" t="s">
        <v>19</v>
      </c>
      <c r="H202" s="20">
        <v>0</v>
      </c>
      <c r="I202" s="20">
        <v>0</v>
      </c>
      <c r="J202" s="93"/>
      <c r="K202" s="20">
        <v>4622045</v>
      </c>
      <c r="L202" s="20">
        <v>67794.44</v>
      </c>
      <c r="M202" s="93">
        <f>SUM(L202/K202)</f>
        <v>1.4667628722783963E-2</v>
      </c>
      <c r="N202" s="20">
        <f t="shared" si="64"/>
        <v>4622045</v>
      </c>
      <c r="O202" s="20">
        <f t="shared" si="65"/>
        <v>67794.44</v>
      </c>
      <c r="P202" s="93">
        <f t="shared" si="66"/>
        <v>1.4667628722783963E-2</v>
      </c>
    </row>
    <row r="203" spans="1:16" ht="15.95" customHeight="1" x14ac:dyDescent="0.15">
      <c r="A203" s="15"/>
      <c r="B203" s="15"/>
      <c r="C203" s="16"/>
      <c r="D203" s="16"/>
      <c r="E203" s="15"/>
      <c r="F203" s="16"/>
      <c r="G203" s="15" t="s">
        <v>75</v>
      </c>
      <c r="H203" s="20"/>
      <c r="I203" s="20"/>
      <c r="J203" s="93"/>
      <c r="K203" s="20"/>
      <c r="L203" s="20"/>
      <c r="M203" s="93"/>
      <c r="N203" s="20"/>
      <c r="O203" s="15"/>
      <c r="P203" s="93"/>
    </row>
    <row r="204" spans="1:16" ht="15.95" customHeight="1" x14ac:dyDescent="0.15">
      <c r="A204" s="15"/>
      <c r="B204" s="15"/>
      <c r="C204" s="16"/>
      <c r="D204" s="16"/>
      <c r="E204" s="15"/>
      <c r="F204" s="16" t="s">
        <v>6</v>
      </c>
      <c r="G204" s="15" t="s">
        <v>67</v>
      </c>
      <c r="H204" s="20">
        <f>SUM(H198:H202)</f>
        <v>15305000</v>
      </c>
      <c r="I204" s="20">
        <f>SUM(I199:I202)</f>
        <v>13492673.969999999</v>
      </c>
      <c r="J204" s="93">
        <f t="shared" ref="J204" si="67">SUM(I204/H204)</f>
        <v>0.88158601568114991</v>
      </c>
      <c r="K204" s="20"/>
      <c r="L204" s="20"/>
      <c r="M204" s="93"/>
      <c r="N204" s="20">
        <f>SUM(H204)</f>
        <v>15305000</v>
      </c>
      <c r="O204" s="20">
        <f>SUM(I204)</f>
        <v>13492673.969999999</v>
      </c>
      <c r="P204" s="93">
        <f t="shared" si="66"/>
        <v>0.88158601568114991</v>
      </c>
    </row>
    <row r="205" spans="1:16" ht="15.95" customHeight="1" x14ac:dyDescent="0.15">
      <c r="A205" s="15"/>
      <c r="B205" s="15"/>
      <c r="C205" s="16"/>
      <c r="D205" s="16"/>
      <c r="E205" s="15"/>
      <c r="F205" s="16" t="s">
        <v>317</v>
      </c>
      <c r="G205" s="15" t="s">
        <v>372</v>
      </c>
      <c r="H205" s="20"/>
      <c r="I205" s="20"/>
      <c r="J205" s="93"/>
      <c r="K205" s="20">
        <v>4622045</v>
      </c>
      <c r="L205" s="20">
        <v>67794</v>
      </c>
      <c r="M205" s="93">
        <f>SUM(L205/K205)</f>
        <v>1.4667533526826329E-2</v>
      </c>
      <c r="N205" s="20">
        <f>SUM(K205)</f>
        <v>4622045</v>
      </c>
      <c r="O205" s="20">
        <f>SUM(L205)</f>
        <v>67794</v>
      </c>
      <c r="P205" s="93">
        <f t="shared" si="66"/>
        <v>1.4667533526826329E-2</v>
      </c>
    </row>
    <row r="206" spans="1:16" ht="15.95" customHeight="1" x14ac:dyDescent="0.15">
      <c r="A206" s="15"/>
      <c r="B206" s="15"/>
      <c r="C206" s="16"/>
      <c r="D206" s="16"/>
      <c r="E206" s="15"/>
      <c r="F206" s="16" t="s">
        <v>41</v>
      </c>
      <c r="G206" s="15" t="s">
        <v>87</v>
      </c>
      <c r="H206" s="20"/>
      <c r="I206" s="20"/>
      <c r="J206" s="93"/>
      <c r="K206" s="20">
        <v>8500000</v>
      </c>
      <c r="L206" s="20">
        <v>8046267.3399999999</v>
      </c>
      <c r="M206" s="93">
        <f>SUM(L206/K206)</f>
        <v>0.94661968705882349</v>
      </c>
      <c r="N206" s="20">
        <f>SUM(K206)</f>
        <v>8500000</v>
      </c>
      <c r="O206" s="20">
        <f>SUM(L206)</f>
        <v>8046267.3399999999</v>
      </c>
      <c r="P206" s="93">
        <f t="shared" si="66"/>
        <v>0.94661968705882349</v>
      </c>
    </row>
    <row r="207" spans="1:16" ht="15.95" customHeight="1" x14ac:dyDescent="0.15">
      <c r="A207" s="15"/>
      <c r="B207" s="15"/>
      <c r="C207" s="16"/>
      <c r="D207" s="16"/>
      <c r="E207" s="15"/>
      <c r="F207" s="16"/>
      <c r="G207" s="15" t="s">
        <v>103</v>
      </c>
      <c r="H207" s="20"/>
      <c r="I207" s="20"/>
      <c r="J207" s="93"/>
      <c r="K207" s="20"/>
      <c r="L207" s="20"/>
      <c r="M207" s="93"/>
      <c r="N207" s="20"/>
      <c r="O207" s="15"/>
      <c r="P207" s="93"/>
    </row>
    <row r="208" spans="1:16" ht="15.95" customHeight="1" x14ac:dyDescent="0.15">
      <c r="A208" s="15"/>
      <c r="B208" s="15"/>
      <c r="C208" s="16"/>
      <c r="D208" s="16"/>
      <c r="E208" s="15"/>
      <c r="F208" s="16" t="s">
        <v>6</v>
      </c>
      <c r="G208" s="15" t="s">
        <v>67</v>
      </c>
      <c r="H208" s="20">
        <f>SUM(H204)</f>
        <v>15305000</v>
      </c>
      <c r="I208" s="20">
        <f>SUM(I204)</f>
        <v>13492673.969999999</v>
      </c>
      <c r="J208" s="93">
        <f t="shared" ref="J208" si="68">SUM(I208/H208)</f>
        <v>0.88158601568114991</v>
      </c>
      <c r="K208" s="20"/>
      <c r="L208" s="20"/>
      <c r="M208" s="93"/>
      <c r="N208" s="20">
        <f>SUM(H208)</f>
        <v>15305000</v>
      </c>
      <c r="O208" s="20">
        <f>SUM(I208)</f>
        <v>13492673.969999999</v>
      </c>
      <c r="P208" s="93">
        <f t="shared" si="66"/>
        <v>0.88158601568114991</v>
      </c>
    </row>
    <row r="209" spans="1:16" ht="15.95" customHeight="1" x14ac:dyDescent="0.15">
      <c r="A209" s="15"/>
      <c r="B209" s="15"/>
      <c r="C209" s="16"/>
      <c r="D209" s="16"/>
      <c r="E209" s="15"/>
      <c r="F209" s="16" t="s">
        <v>317</v>
      </c>
      <c r="G209" s="15" t="s">
        <v>372</v>
      </c>
      <c r="H209" s="20"/>
      <c r="I209" s="20"/>
      <c r="J209" s="93"/>
      <c r="K209" s="20">
        <f>SUM(K205)</f>
        <v>4622045</v>
      </c>
      <c r="L209" s="20">
        <f>SUM(L205)</f>
        <v>67794</v>
      </c>
      <c r="M209" s="93">
        <f>SUM(L209/K209)</f>
        <v>1.4667533526826329E-2</v>
      </c>
      <c r="N209" s="20">
        <f>SUM(K209)</f>
        <v>4622045</v>
      </c>
      <c r="O209" s="20">
        <f>SUM(L209)</f>
        <v>67794</v>
      </c>
      <c r="P209" s="93">
        <f t="shared" si="66"/>
        <v>1.4667533526826329E-2</v>
      </c>
    </row>
    <row r="210" spans="1:16" ht="15.95" customHeight="1" x14ac:dyDescent="0.15">
      <c r="A210" s="15"/>
      <c r="B210" s="15"/>
      <c r="C210" s="16"/>
      <c r="D210" s="16"/>
      <c r="E210" s="15"/>
      <c r="F210" s="16" t="s">
        <v>41</v>
      </c>
      <c r="G210" s="15" t="s">
        <v>87</v>
      </c>
      <c r="H210" s="20"/>
      <c r="I210" s="20"/>
      <c r="J210" s="93"/>
      <c r="K210" s="20">
        <f>SUM(K206)</f>
        <v>8500000</v>
      </c>
      <c r="L210" s="20">
        <f>SUM(L206)</f>
        <v>8046267.3399999999</v>
      </c>
      <c r="M210" s="93">
        <f>SUM(L210/K210)</f>
        <v>0.94661968705882349</v>
      </c>
      <c r="N210" s="20">
        <f>SUM(K210)</f>
        <v>8500000</v>
      </c>
      <c r="O210" s="20">
        <f>SUM(L210)</f>
        <v>8046267.3399999999</v>
      </c>
      <c r="P210" s="93">
        <f t="shared" si="66"/>
        <v>0.94661968705882349</v>
      </c>
    </row>
    <row r="211" spans="1:16" ht="15.95" customHeight="1" x14ac:dyDescent="0.15">
      <c r="A211" s="27"/>
      <c r="B211" s="27"/>
      <c r="C211" s="28"/>
      <c r="D211" s="28"/>
      <c r="E211" s="27"/>
      <c r="F211" s="28"/>
      <c r="G211" s="27" t="s">
        <v>104</v>
      </c>
      <c r="H211" s="29">
        <f>SUM(H208)</f>
        <v>15305000</v>
      </c>
      <c r="I211" s="29">
        <f>SUM(I208)</f>
        <v>13492673.969999999</v>
      </c>
      <c r="J211" s="96">
        <f t="shared" ref="J211" si="69">SUM(I211/H211)</f>
        <v>0.88158601568114991</v>
      </c>
      <c r="K211" s="29">
        <f>SUM(K209:K210)</f>
        <v>13122045</v>
      </c>
      <c r="L211" s="29">
        <f>SUM(L209:L210)</f>
        <v>8114061.3399999999</v>
      </c>
      <c r="M211" s="96">
        <f>SUM(L211/K211)</f>
        <v>0.61835341518795273</v>
      </c>
      <c r="N211" s="29">
        <f>SUM(N208:N210)</f>
        <v>28427045</v>
      </c>
      <c r="O211" s="29">
        <f>SUM(O208:O210)</f>
        <v>21606735.309999999</v>
      </c>
      <c r="P211" s="96">
        <f t="shared" si="66"/>
        <v>0.76007672658202774</v>
      </c>
    </row>
    <row r="212" spans="1:16" ht="26.25" customHeight="1" x14ac:dyDescent="0.15">
      <c r="A212" s="15"/>
      <c r="B212" s="15"/>
      <c r="C212" s="16" t="s">
        <v>105</v>
      </c>
      <c r="D212" s="16"/>
      <c r="E212" s="15"/>
      <c r="F212" s="16"/>
      <c r="G212" s="17" t="s">
        <v>108</v>
      </c>
      <c r="H212" s="20"/>
      <c r="I212" s="20"/>
      <c r="J212" s="93"/>
      <c r="K212" s="20"/>
      <c r="L212" s="20"/>
      <c r="M212" s="93"/>
      <c r="N212" s="20"/>
      <c r="O212" s="15"/>
      <c r="P212" s="93"/>
    </row>
    <row r="213" spans="1:16" ht="15.95" customHeight="1" x14ac:dyDescent="0.15">
      <c r="A213" s="15"/>
      <c r="B213" s="15"/>
      <c r="C213" s="16"/>
      <c r="D213" s="16" t="s">
        <v>8</v>
      </c>
      <c r="E213" s="15"/>
      <c r="F213" s="16"/>
      <c r="G213" s="15" t="s">
        <v>9</v>
      </c>
      <c r="H213" s="20"/>
      <c r="I213" s="20"/>
      <c r="J213" s="93"/>
      <c r="K213" s="20"/>
      <c r="L213" s="20"/>
      <c r="M213" s="93"/>
      <c r="N213" s="20"/>
      <c r="O213" s="15"/>
      <c r="P213" s="93"/>
    </row>
    <row r="214" spans="1:16" ht="15.95" customHeight="1" x14ac:dyDescent="0.15">
      <c r="A214" s="15"/>
      <c r="B214" s="15"/>
      <c r="C214" s="16"/>
      <c r="D214" s="16"/>
      <c r="E214" s="15">
        <v>511</v>
      </c>
      <c r="F214" s="16"/>
      <c r="G214" s="15" t="s">
        <v>19</v>
      </c>
      <c r="H214" s="20"/>
      <c r="I214" s="20"/>
      <c r="J214" s="93"/>
      <c r="K214" s="20">
        <v>10000000</v>
      </c>
      <c r="L214" s="20">
        <v>9507068.5500000007</v>
      </c>
      <c r="M214" s="93">
        <f>SUM(L214/K214)</f>
        <v>0.95070685500000007</v>
      </c>
      <c r="N214" s="20">
        <f>SUM(H214:K214)</f>
        <v>10000000</v>
      </c>
      <c r="O214" s="20">
        <f>SUM(L214)</f>
        <v>9507068.5500000007</v>
      </c>
      <c r="P214" s="93">
        <f>SUM(O214/N214)</f>
        <v>0.95070685500000007</v>
      </c>
    </row>
    <row r="215" spans="1:16" ht="15.95" customHeight="1" x14ac:dyDescent="0.15">
      <c r="A215" s="15"/>
      <c r="B215" s="15"/>
      <c r="C215" s="16"/>
      <c r="D215" s="16"/>
      <c r="E215" s="15"/>
      <c r="F215" s="16"/>
      <c r="G215" s="15" t="s">
        <v>75</v>
      </c>
      <c r="H215" s="20"/>
      <c r="I215" s="20"/>
      <c r="J215" s="93"/>
      <c r="K215" s="20"/>
      <c r="L215" s="20"/>
      <c r="M215" s="93"/>
      <c r="N215" s="20"/>
      <c r="O215" s="15"/>
      <c r="P215" s="93"/>
    </row>
    <row r="216" spans="1:16" ht="15.95" customHeight="1" x14ac:dyDescent="0.15">
      <c r="A216" s="15"/>
      <c r="B216" s="15"/>
      <c r="C216" s="16"/>
      <c r="D216" s="16"/>
      <c r="E216" s="15"/>
      <c r="F216" s="16" t="s">
        <v>6</v>
      </c>
      <c r="G216" s="15" t="s">
        <v>67</v>
      </c>
      <c r="H216" s="20">
        <f>SUM(H214)</f>
        <v>0</v>
      </c>
      <c r="I216" s="20">
        <f>SUM(I214)</f>
        <v>0</v>
      </c>
      <c r="J216" s="93"/>
      <c r="K216" s="20"/>
      <c r="L216" s="20"/>
      <c r="M216" s="93"/>
      <c r="N216" s="20">
        <f>SUM(H216)</f>
        <v>0</v>
      </c>
      <c r="O216" s="20">
        <f>SUM(I216)</f>
        <v>0</v>
      </c>
      <c r="P216" s="93"/>
    </row>
    <row r="217" spans="1:16" ht="15.95" customHeight="1" x14ac:dyDescent="0.15">
      <c r="A217" s="15"/>
      <c r="B217" s="15"/>
      <c r="C217" s="16"/>
      <c r="D217" s="16"/>
      <c r="E217" s="15"/>
      <c r="F217" s="16" t="s">
        <v>41</v>
      </c>
      <c r="G217" s="15" t="s">
        <v>87</v>
      </c>
      <c r="H217" s="20"/>
      <c r="I217" s="20"/>
      <c r="J217" s="93"/>
      <c r="K217" s="20">
        <f>SUM(K214)</f>
        <v>10000000</v>
      </c>
      <c r="L217" s="20">
        <f>SUM(L214)</f>
        <v>9507068.5500000007</v>
      </c>
      <c r="M217" s="93">
        <f>SUM(L217/K217)</f>
        <v>0.95070685500000007</v>
      </c>
      <c r="N217" s="20">
        <f>SUM(K217)</f>
        <v>10000000</v>
      </c>
      <c r="O217" s="20">
        <f>SUM(L217)</f>
        <v>9507068.5500000007</v>
      </c>
      <c r="P217" s="93">
        <f>SUM(O217/N217)</f>
        <v>0.95070685500000007</v>
      </c>
    </row>
    <row r="218" spans="1:16" ht="15.95" customHeight="1" x14ac:dyDescent="0.15">
      <c r="A218" s="15"/>
      <c r="B218" s="15"/>
      <c r="C218" s="16"/>
      <c r="D218" s="16"/>
      <c r="E218" s="15"/>
      <c r="F218" s="16"/>
      <c r="G218" s="15" t="s">
        <v>106</v>
      </c>
      <c r="H218" s="20"/>
      <c r="I218" s="20"/>
      <c r="J218" s="93"/>
      <c r="K218" s="20"/>
      <c r="L218" s="20"/>
      <c r="M218" s="93"/>
      <c r="N218" s="20"/>
      <c r="O218" s="15"/>
      <c r="P218" s="93"/>
    </row>
    <row r="219" spans="1:16" ht="15.95" customHeight="1" x14ac:dyDescent="0.15">
      <c r="A219" s="15"/>
      <c r="B219" s="15"/>
      <c r="C219" s="16"/>
      <c r="D219" s="16"/>
      <c r="E219" s="15"/>
      <c r="F219" s="16" t="s">
        <v>6</v>
      </c>
      <c r="G219" s="15" t="s">
        <v>67</v>
      </c>
      <c r="H219" s="20">
        <f>SUM(H216)</f>
        <v>0</v>
      </c>
      <c r="I219" s="20">
        <f>SUM(I216)</f>
        <v>0</v>
      </c>
      <c r="J219" s="93"/>
      <c r="K219" s="20"/>
      <c r="L219" s="20"/>
      <c r="M219" s="93"/>
      <c r="N219" s="20">
        <f>SUM(H219)</f>
        <v>0</v>
      </c>
      <c r="O219" s="20">
        <f>SUM(I219)</f>
        <v>0</v>
      </c>
      <c r="P219" s="93"/>
    </row>
    <row r="220" spans="1:16" ht="15.95" customHeight="1" x14ac:dyDescent="0.15">
      <c r="A220" s="15"/>
      <c r="B220" s="15"/>
      <c r="C220" s="16"/>
      <c r="D220" s="16"/>
      <c r="E220" s="15"/>
      <c r="F220" s="16" t="s">
        <v>41</v>
      </c>
      <c r="G220" s="15" t="s">
        <v>87</v>
      </c>
      <c r="H220" s="20"/>
      <c r="I220" s="20"/>
      <c r="J220" s="93"/>
      <c r="K220" s="20">
        <f>SUM(K217)</f>
        <v>10000000</v>
      </c>
      <c r="L220" s="20">
        <f>SUM(L217)</f>
        <v>9507068.5500000007</v>
      </c>
      <c r="M220" s="93">
        <f>SUM(L220/K220)</f>
        <v>0.95070685500000007</v>
      </c>
      <c r="N220" s="20">
        <f>SUM(K220)</f>
        <v>10000000</v>
      </c>
      <c r="O220" s="20">
        <f>SUM(L220)</f>
        <v>9507068.5500000007</v>
      </c>
      <c r="P220" s="93">
        <f>SUM(O220/N220)</f>
        <v>0.95070685500000007</v>
      </c>
    </row>
    <row r="221" spans="1:16" ht="15.95" customHeight="1" x14ac:dyDescent="0.15">
      <c r="A221" s="27"/>
      <c r="B221" s="27"/>
      <c r="C221" s="28"/>
      <c r="D221" s="28"/>
      <c r="E221" s="27"/>
      <c r="F221" s="28"/>
      <c r="G221" s="27" t="s">
        <v>107</v>
      </c>
      <c r="H221" s="29">
        <f>SUM(H219)</f>
        <v>0</v>
      </c>
      <c r="I221" s="29">
        <f>SUM(I219)</f>
        <v>0</v>
      </c>
      <c r="J221" s="96"/>
      <c r="K221" s="29">
        <f>SUM(K220)</f>
        <v>10000000</v>
      </c>
      <c r="L221" s="29">
        <f>SUM(L220)</f>
        <v>9507068.5500000007</v>
      </c>
      <c r="M221" s="96">
        <f>SUM(L221/K221)</f>
        <v>0.95070685500000007</v>
      </c>
      <c r="N221" s="29">
        <f>SUM(N219:N220)</f>
        <v>10000000</v>
      </c>
      <c r="O221" s="29">
        <f>SUM(O219:O220)</f>
        <v>9507068.5500000007</v>
      </c>
      <c r="P221" s="96">
        <f>SUM(O221/N221)</f>
        <v>0.95070685500000007</v>
      </c>
    </row>
    <row r="222" spans="1:16" ht="15.95" customHeight="1" x14ac:dyDescent="0.15">
      <c r="A222" s="15"/>
      <c r="B222" s="15"/>
      <c r="C222" s="16" t="s">
        <v>373</v>
      </c>
      <c r="D222" s="16"/>
      <c r="E222" s="15"/>
      <c r="F222" s="16"/>
      <c r="G222" s="15" t="s">
        <v>374</v>
      </c>
      <c r="H222" s="20"/>
      <c r="I222" s="20"/>
      <c r="J222" s="93"/>
      <c r="K222" s="20"/>
      <c r="L222" s="20"/>
      <c r="M222" s="93"/>
      <c r="N222" s="20"/>
      <c r="O222" s="15"/>
      <c r="P222" s="93"/>
    </row>
    <row r="223" spans="1:16" ht="15.95" customHeight="1" x14ac:dyDescent="0.15">
      <c r="A223" s="15"/>
      <c r="B223" s="15"/>
      <c r="C223" s="16"/>
      <c r="D223" s="16" t="s">
        <v>8</v>
      </c>
      <c r="E223" s="15"/>
      <c r="F223" s="16"/>
      <c r="G223" s="15" t="s">
        <v>9</v>
      </c>
      <c r="H223" s="20"/>
      <c r="I223" s="20"/>
      <c r="J223" s="93"/>
      <c r="K223" s="20"/>
      <c r="L223" s="20"/>
      <c r="M223" s="93"/>
      <c r="N223" s="20"/>
      <c r="O223" s="15"/>
      <c r="P223" s="93"/>
    </row>
    <row r="224" spans="1:16" ht="15.95" customHeight="1" x14ac:dyDescent="0.15">
      <c r="A224" s="15"/>
      <c r="B224" s="15"/>
      <c r="C224" s="16"/>
      <c r="D224" s="16"/>
      <c r="E224" s="15">
        <v>426</v>
      </c>
      <c r="F224" s="16"/>
      <c r="G224" s="15" t="s">
        <v>17</v>
      </c>
      <c r="H224" s="20">
        <v>0</v>
      </c>
      <c r="I224" s="20">
        <v>0</v>
      </c>
      <c r="J224" s="93"/>
      <c r="K224" s="20">
        <v>2500000</v>
      </c>
      <c r="L224" s="20">
        <v>0</v>
      </c>
      <c r="M224" s="93">
        <f>SUM(L224/K224)</f>
        <v>0</v>
      </c>
      <c r="N224" s="20">
        <f>SUM(H224:L224)</f>
        <v>2500000</v>
      </c>
      <c r="O224" s="20">
        <f>SUM(I224+L224)</f>
        <v>0</v>
      </c>
      <c r="P224" s="93">
        <f>SUM(O224/N224)</f>
        <v>0</v>
      </c>
    </row>
    <row r="225" spans="1:16" ht="15.95" customHeight="1" x14ac:dyDescent="0.15">
      <c r="A225" s="15"/>
      <c r="B225" s="15"/>
      <c r="C225" s="16"/>
      <c r="D225" s="16"/>
      <c r="E225" s="15"/>
      <c r="F225" s="16"/>
      <c r="G225" s="15" t="s">
        <v>75</v>
      </c>
      <c r="H225" s="20"/>
      <c r="I225" s="20"/>
      <c r="J225" s="93"/>
      <c r="K225" s="20"/>
      <c r="L225" s="20"/>
      <c r="M225" s="93"/>
      <c r="N225" s="20"/>
      <c r="O225" s="15"/>
      <c r="P225" s="93"/>
    </row>
    <row r="226" spans="1:16" ht="15.95" customHeight="1" x14ac:dyDescent="0.15">
      <c r="A226" s="15"/>
      <c r="B226" s="15"/>
      <c r="C226" s="16"/>
      <c r="D226" s="16"/>
      <c r="E226" s="15"/>
      <c r="F226" s="16" t="s">
        <v>6</v>
      </c>
      <c r="G226" s="15" t="s">
        <v>67</v>
      </c>
      <c r="H226" s="20">
        <f>SUM(H224)</f>
        <v>0</v>
      </c>
      <c r="I226" s="20">
        <f>SUM(I224)</f>
        <v>0</v>
      </c>
      <c r="J226" s="93"/>
      <c r="K226" s="20"/>
      <c r="L226" s="20"/>
      <c r="M226" s="93"/>
      <c r="N226" s="20">
        <f>SUM(H226)</f>
        <v>0</v>
      </c>
      <c r="O226" s="20">
        <f>SUM(I226)</f>
        <v>0</v>
      </c>
      <c r="P226" s="93"/>
    </row>
    <row r="227" spans="1:16" ht="15.95" customHeight="1" x14ac:dyDescent="0.15">
      <c r="A227" s="15"/>
      <c r="B227" s="15"/>
      <c r="C227" s="16"/>
      <c r="D227" s="16"/>
      <c r="E227" s="15"/>
      <c r="F227" s="16" t="s">
        <v>41</v>
      </c>
      <c r="G227" s="15" t="s">
        <v>87</v>
      </c>
      <c r="H227" s="20"/>
      <c r="I227" s="20"/>
      <c r="J227" s="93"/>
      <c r="K227" s="20">
        <f>SUM(K224)</f>
        <v>2500000</v>
      </c>
      <c r="L227" s="20">
        <f>SUM(L224)</f>
        <v>0</v>
      </c>
      <c r="M227" s="93">
        <f>SUM(L227/K227)</f>
        <v>0</v>
      </c>
      <c r="N227" s="20">
        <f>SUM(K227)</f>
        <v>2500000</v>
      </c>
      <c r="O227" s="20">
        <f>SUM(L227)</f>
        <v>0</v>
      </c>
      <c r="P227" s="93">
        <f t="shared" ref="P227:P231" si="70">SUM(O227/N227)</f>
        <v>0</v>
      </c>
    </row>
    <row r="228" spans="1:16" ht="15.95" customHeight="1" x14ac:dyDescent="0.15">
      <c r="A228" s="15"/>
      <c r="B228" s="15"/>
      <c r="C228" s="16"/>
      <c r="D228" s="16"/>
      <c r="E228" s="15"/>
      <c r="F228" s="16"/>
      <c r="G228" s="15" t="s">
        <v>375</v>
      </c>
      <c r="H228" s="20"/>
      <c r="I228" s="20"/>
      <c r="J228" s="93"/>
      <c r="K228" s="20"/>
      <c r="L228" s="20"/>
      <c r="M228" s="93"/>
      <c r="N228" s="20"/>
      <c r="O228" s="15"/>
      <c r="P228" s="93"/>
    </row>
    <row r="229" spans="1:16" ht="15.95" customHeight="1" x14ac:dyDescent="0.15">
      <c r="A229" s="15"/>
      <c r="B229" s="15"/>
      <c r="C229" s="16"/>
      <c r="D229" s="16"/>
      <c r="E229" s="15"/>
      <c r="F229" s="16" t="s">
        <v>6</v>
      </c>
      <c r="G229" s="15" t="s">
        <v>67</v>
      </c>
      <c r="H229" s="20">
        <f>SUM(H226)</f>
        <v>0</v>
      </c>
      <c r="I229" s="20">
        <f>SUM(I226)</f>
        <v>0</v>
      </c>
      <c r="J229" s="93"/>
      <c r="K229" s="20"/>
      <c r="L229" s="20"/>
      <c r="M229" s="93"/>
      <c r="N229" s="20">
        <f>SUM(N226)</f>
        <v>0</v>
      </c>
      <c r="O229" s="20">
        <f>SUM(O226)</f>
        <v>0</v>
      </c>
      <c r="P229" s="93"/>
    </row>
    <row r="230" spans="1:16" ht="15.95" customHeight="1" x14ac:dyDescent="0.15">
      <c r="A230" s="15"/>
      <c r="B230" s="15"/>
      <c r="C230" s="16"/>
      <c r="D230" s="16"/>
      <c r="E230" s="15"/>
      <c r="F230" s="16" t="s">
        <v>41</v>
      </c>
      <c r="G230" s="15" t="s">
        <v>87</v>
      </c>
      <c r="H230" s="20"/>
      <c r="I230" s="20"/>
      <c r="J230" s="93"/>
      <c r="K230" s="20">
        <f>SUM(K227)</f>
        <v>2500000</v>
      </c>
      <c r="L230" s="20">
        <f>SUM(L227)</f>
        <v>0</v>
      </c>
      <c r="M230" s="93">
        <f>SUM(L230/K230)</f>
        <v>0</v>
      </c>
      <c r="N230" s="20">
        <f>SUM(N227)</f>
        <v>2500000</v>
      </c>
      <c r="O230" s="20">
        <f>SUM(O227)</f>
        <v>0</v>
      </c>
      <c r="P230" s="93">
        <f t="shared" si="70"/>
        <v>0</v>
      </c>
    </row>
    <row r="231" spans="1:16" ht="15.95" customHeight="1" x14ac:dyDescent="0.15">
      <c r="A231" s="27"/>
      <c r="B231" s="27"/>
      <c r="C231" s="28"/>
      <c r="D231" s="28"/>
      <c r="E231" s="27"/>
      <c r="F231" s="28"/>
      <c r="G231" s="27" t="s">
        <v>376</v>
      </c>
      <c r="H231" s="29">
        <f>SUM(H229)</f>
        <v>0</v>
      </c>
      <c r="I231" s="29">
        <f>SUM(I229)</f>
        <v>0</v>
      </c>
      <c r="J231" s="96"/>
      <c r="K231" s="29">
        <f>SUM(K230)</f>
        <v>2500000</v>
      </c>
      <c r="L231" s="29">
        <f>SUM(L230)</f>
        <v>0</v>
      </c>
      <c r="M231" s="96">
        <f>SUM(L231/K231)</f>
        <v>0</v>
      </c>
      <c r="N231" s="29">
        <f>SUM(N229:N230)</f>
        <v>2500000</v>
      </c>
      <c r="O231" s="29">
        <f>SUM(O229:O230)</f>
        <v>0</v>
      </c>
      <c r="P231" s="96">
        <f t="shared" si="70"/>
        <v>0</v>
      </c>
    </row>
    <row r="232" spans="1:16" ht="15.95" customHeight="1" x14ac:dyDescent="0.15">
      <c r="A232" s="15"/>
      <c r="B232" s="15"/>
      <c r="C232" s="16"/>
      <c r="D232" s="16"/>
      <c r="E232" s="15"/>
      <c r="F232" s="16"/>
      <c r="G232" s="15" t="s">
        <v>110</v>
      </c>
      <c r="H232" s="20"/>
      <c r="I232" s="20"/>
      <c r="J232" s="93"/>
      <c r="K232" s="20"/>
      <c r="L232" s="20"/>
      <c r="M232" s="93"/>
      <c r="N232" s="20"/>
      <c r="O232" s="15"/>
      <c r="P232" s="93"/>
    </row>
    <row r="233" spans="1:16" ht="15.95" customHeight="1" x14ac:dyDescent="0.15">
      <c r="A233" s="15"/>
      <c r="B233" s="15"/>
      <c r="C233" s="16"/>
      <c r="D233" s="16"/>
      <c r="E233" s="15"/>
      <c r="F233" s="16" t="s">
        <v>6</v>
      </c>
      <c r="G233" s="15" t="s">
        <v>67</v>
      </c>
      <c r="H233" s="20">
        <f>SUM(H136+H148+H157+H168+H180+H192+H208+H219+H229)</f>
        <v>332651317</v>
      </c>
      <c r="I233" s="20">
        <f>SUM(I136+I148+I157+I168+I180+I192+I208+I219+I229)</f>
        <v>312657433.6500001</v>
      </c>
      <c r="J233" s="93">
        <f t="shared" ref="J233" si="71">SUM(I233/H233)</f>
        <v>0.93989537293790448</v>
      </c>
      <c r="K233" s="20"/>
      <c r="L233" s="20"/>
      <c r="M233" s="93"/>
      <c r="N233" s="20">
        <f>SUM(H233)</f>
        <v>332651317</v>
      </c>
      <c r="O233" s="20">
        <f>SUM(I233)</f>
        <v>312657433.6500001</v>
      </c>
      <c r="P233" s="93">
        <f>SUM(O233/N233)</f>
        <v>0.93989537293790448</v>
      </c>
    </row>
    <row r="234" spans="1:16" ht="15.95" customHeight="1" x14ac:dyDescent="0.15">
      <c r="A234" s="15"/>
      <c r="B234" s="15"/>
      <c r="C234" s="16"/>
      <c r="D234" s="16"/>
      <c r="E234" s="15"/>
      <c r="F234" s="16" t="s">
        <v>40</v>
      </c>
      <c r="G234" s="15" t="s">
        <v>218</v>
      </c>
      <c r="H234" s="20"/>
      <c r="I234" s="20"/>
      <c r="J234" s="93"/>
      <c r="K234" s="20">
        <f>SUM(K137)</f>
        <v>2074425</v>
      </c>
      <c r="L234" s="20">
        <f>SUM(L137)</f>
        <v>2074424.91</v>
      </c>
      <c r="M234" s="93">
        <f>SUM(L234/K234)</f>
        <v>0.99999995661448349</v>
      </c>
      <c r="N234" s="20">
        <f>SUM(K234)</f>
        <v>2074425</v>
      </c>
      <c r="O234" s="20">
        <f>SUM(L234)</f>
        <v>2074424.91</v>
      </c>
      <c r="P234" s="93">
        <f t="shared" ref="P234:P238" si="72">SUM(O234/N234)</f>
        <v>0.99999995661448349</v>
      </c>
    </row>
    <row r="235" spans="1:16" ht="15.95" customHeight="1" x14ac:dyDescent="0.15">
      <c r="A235" s="15"/>
      <c r="B235" s="15"/>
      <c r="C235" s="16"/>
      <c r="D235" s="16"/>
      <c r="E235" s="15"/>
      <c r="F235" s="16" t="s">
        <v>317</v>
      </c>
      <c r="G235" s="15" t="s">
        <v>372</v>
      </c>
      <c r="H235" s="20"/>
      <c r="I235" s="20"/>
      <c r="J235" s="93"/>
      <c r="K235" s="20">
        <f>SUM(K138+K169+K193+K209)</f>
        <v>83837939</v>
      </c>
      <c r="L235" s="20">
        <f>SUM(L138+L169+L193+L209)</f>
        <v>59046059.109999999</v>
      </c>
      <c r="M235" s="93">
        <f>SUM(L235/K235)</f>
        <v>0.70428805638936332</v>
      </c>
      <c r="N235" s="20">
        <f>SUM(K235)</f>
        <v>83837939</v>
      </c>
      <c r="O235" s="20">
        <f t="shared" ref="O235:O237" si="73">SUM(L235)</f>
        <v>59046059.109999999</v>
      </c>
      <c r="P235" s="93">
        <f t="shared" si="72"/>
        <v>0.70428805638936332</v>
      </c>
    </row>
    <row r="236" spans="1:16" ht="15.95" customHeight="1" x14ac:dyDescent="0.15">
      <c r="A236" s="15"/>
      <c r="B236" s="15"/>
      <c r="C236" s="16"/>
      <c r="D236" s="16"/>
      <c r="E236" s="15"/>
      <c r="F236" s="16" t="s">
        <v>320</v>
      </c>
      <c r="G236" s="15" t="s">
        <v>388</v>
      </c>
      <c r="H236" s="20"/>
      <c r="I236" s="20"/>
      <c r="J236" s="93"/>
      <c r="K236" s="20">
        <f>SUM(K181)</f>
        <v>280896</v>
      </c>
      <c r="L236" s="20">
        <f>SUM(L181)</f>
        <v>280896</v>
      </c>
      <c r="M236" s="93">
        <f t="shared" ref="M236:M237" si="74">SUM(L236/K236)</f>
        <v>1</v>
      </c>
      <c r="N236" s="20">
        <f>SUM(K236)</f>
        <v>280896</v>
      </c>
      <c r="O236" s="20">
        <f>SUM(L236)</f>
        <v>280896</v>
      </c>
      <c r="P236" s="93">
        <f t="shared" si="72"/>
        <v>1</v>
      </c>
    </row>
    <row r="237" spans="1:16" ht="15.95" customHeight="1" x14ac:dyDescent="0.15">
      <c r="A237" s="15"/>
      <c r="B237" s="15"/>
      <c r="C237" s="16"/>
      <c r="D237" s="16"/>
      <c r="E237" s="15"/>
      <c r="F237" s="16" t="s">
        <v>41</v>
      </c>
      <c r="G237" s="15" t="s">
        <v>87</v>
      </c>
      <c r="H237" s="20"/>
      <c r="I237" s="20"/>
      <c r="J237" s="93"/>
      <c r="K237" s="20">
        <f>SUM(K139+K170+K182+K194+K210+K220+K230)</f>
        <v>39273162</v>
      </c>
      <c r="L237" s="20">
        <f>SUM(L139+L170+L182+L194+L210+L220+L230)</f>
        <v>28048738.98</v>
      </c>
      <c r="M237" s="93">
        <f t="shared" si="74"/>
        <v>0.71419609605154788</v>
      </c>
      <c r="N237" s="20">
        <f>SUM(K237)</f>
        <v>39273162</v>
      </c>
      <c r="O237" s="20">
        <f t="shared" si="73"/>
        <v>28048738.98</v>
      </c>
      <c r="P237" s="93">
        <f t="shared" si="72"/>
        <v>0.71419609605154788</v>
      </c>
    </row>
    <row r="238" spans="1:16" ht="15.95" customHeight="1" x14ac:dyDescent="0.15">
      <c r="A238" s="24"/>
      <c r="B238" s="24"/>
      <c r="C238" s="25"/>
      <c r="D238" s="25"/>
      <c r="E238" s="24"/>
      <c r="F238" s="25"/>
      <c r="G238" s="24" t="s">
        <v>111</v>
      </c>
      <c r="H238" s="26">
        <f>SUM(H233)</f>
        <v>332651317</v>
      </c>
      <c r="I238" s="26">
        <f>SUM(I233)</f>
        <v>312657433.6500001</v>
      </c>
      <c r="J238" s="97">
        <f>SUM(I238/H238)</f>
        <v>0.93989537293790448</v>
      </c>
      <c r="K238" s="26">
        <f>SUM(K234:K237)</f>
        <v>125466422</v>
      </c>
      <c r="L238" s="26">
        <f>SUM(L234:L237)</f>
        <v>89450119</v>
      </c>
      <c r="M238" s="97">
        <f>SUM(L238/K238)</f>
        <v>0.71294070217448302</v>
      </c>
      <c r="N238" s="26">
        <f>SUM(N233:N237)</f>
        <v>458117739</v>
      </c>
      <c r="O238" s="26">
        <f>SUM(O233:O237)</f>
        <v>402107552.65000015</v>
      </c>
      <c r="P238" s="97">
        <f t="shared" si="72"/>
        <v>0.87773844673148571</v>
      </c>
    </row>
    <row r="239" spans="1:16" ht="15.95" customHeight="1" x14ac:dyDescent="0.15">
      <c r="A239" s="15"/>
      <c r="B239" s="15"/>
      <c r="C239" s="16" t="s">
        <v>45</v>
      </c>
      <c r="D239" s="16"/>
      <c r="E239" s="15"/>
      <c r="F239" s="16"/>
      <c r="G239" s="15" t="s">
        <v>112</v>
      </c>
      <c r="H239" s="20"/>
      <c r="I239" s="20"/>
      <c r="J239" s="93"/>
      <c r="K239" s="20"/>
      <c r="L239" s="20"/>
      <c r="M239" s="93"/>
      <c r="N239" s="20"/>
      <c r="O239" s="15"/>
      <c r="P239" s="93"/>
    </row>
    <row r="240" spans="1:16" ht="15.95" customHeight="1" x14ac:dyDescent="0.15">
      <c r="A240" s="15"/>
      <c r="B240" s="15"/>
      <c r="C240" s="16" t="s">
        <v>113</v>
      </c>
      <c r="D240" s="16"/>
      <c r="E240" s="15"/>
      <c r="F240" s="16"/>
      <c r="G240" s="15" t="s">
        <v>24</v>
      </c>
      <c r="H240" s="20"/>
      <c r="I240" s="20"/>
      <c r="J240" s="93"/>
      <c r="K240" s="20"/>
      <c r="L240" s="20"/>
      <c r="M240" s="93"/>
      <c r="N240" s="20"/>
      <c r="O240" s="15"/>
      <c r="P240" s="93"/>
    </row>
    <row r="241" spans="1:16" ht="15.95" customHeight="1" x14ac:dyDescent="0.15">
      <c r="A241" s="15"/>
      <c r="B241" s="15"/>
      <c r="C241" s="16"/>
      <c r="D241" s="16" t="s">
        <v>25</v>
      </c>
      <c r="E241" s="15"/>
      <c r="F241" s="16"/>
      <c r="G241" s="15" t="s">
        <v>26</v>
      </c>
      <c r="H241" s="20"/>
      <c r="I241" s="20"/>
      <c r="J241" s="93"/>
      <c r="K241" s="20"/>
      <c r="L241" s="20"/>
      <c r="M241" s="93"/>
      <c r="N241" s="20"/>
      <c r="O241" s="15"/>
      <c r="P241" s="93"/>
    </row>
    <row r="242" spans="1:16" ht="15.95" customHeight="1" x14ac:dyDescent="0.15">
      <c r="A242" s="15"/>
      <c r="B242" s="15"/>
      <c r="C242" s="16"/>
      <c r="D242" s="16"/>
      <c r="E242" s="15">
        <v>465</v>
      </c>
      <c r="F242" s="16"/>
      <c r="G242" s="15" t="s">
        <v>5</v>
      </c>
      <c r="H242" s="20">
        <v>20558260</v>
      </c>
      <c r="I242" s="20">
        <v>20400295.48</v>
      </c>
      <c r="J242" s="93">
        <f>SUM(I242/H242)</f>
        <v>0.9923162504997991</v>
      </c>
      <c r="K242" s="20">
        <v>1398000</v>
      </c>
      <c r="L242" s="20">
        <v>1398000</v>
      </c>
      <c r="M242" s="93">
        <f>SUM(L242/K242)</f>
        <v>1</v>
      </c>
      <c r="N242" s="20">
        <f>SUM(H242+K242)</f>
        <v>21956260</v>
      </c>
      <c r="O242" s="20">
        <f>SUM(I242+L242)</f>
        <v>21798295.48</v>
      </c>
      <c r="P242" s="93">
        <f>SUM(O242/N242)</f>
        <v>0.99280549055258049</v>
      </c>
    </row>
    <row r="243" spans="1:16" ht="15.95" customHeight="1" x14ac:dyDescent="0.15">
      <c r="A243" s="15"/>
      <c r="B243" s="15"/>
      <c r="C243" s="16"/>
      <c r="D243" s="16"/>
      <c r="E243" s="15">
        <v>481</v>
      </c>
      <c r="F243" s="16"/>
      <c r="G243" s="15" t="s">
        <v>18</v>
      </c>
      <c r="H243" s="20">
        <v>3093740</v>
      </c>
      <c r="I243" s="20">
        <v>3093738.77</v>
      </c>
      <c r="J243" s="93">
        <f t="shared" ref="J243" si="75">SUM(I243/H243)</f>
        <v>0.99999960242295738</v>
      </c>
      <c r="K243" s="20">
        <v>860000</v>
      </c>
      <c r="L243" s="20">
        <v>858521.7</v>
      </c>
      <c r="M243" s="93">
        <f t="shared" ref="M243:M245" si="76">SUM(L243/K243)</f>
        <v>0.99828104651162786</v>
      </c>
      <c r="N243" s="20">
        <f t="shared" ref="N243:N245" si="77">SUM(H243+K243)</f>
        <v>3953740</v>
      </c>
      <c r="O243" s="20">
        <f t="shared" ref="O243:O245" si="78">SUM(I243+L243)</f>
        <v>3952260.4699999997</v>
      </c>
      <c r="P243" s="93">
        <f t="shared" ref="P243:P254" si="79">SUM(O243/N243)</f>
        <v>0.99962578975855765</v>
      </c>
    </row>
    <row r="244" spans="1:16" ht="15.95" customHeight="1" x14ac:dyDescent="0.15">
      <c r="A244" s="15"/>
      <c r="B244" s="15"/>
      <c r="C244" s="16"/>
      <c r="D244" s="16"/>
      <c r="E244" s="15">
        <v>511</v>
      </c>
      <c r="F244" s="16"/>
      <c r="G244" s="15" t="s">
        <v>19</v>
      </c>
      <c r="H244" s="20">
        <v>0</v>
      </c>
      <c r="I244" s="20">
        <v>0</v>
      </c>
      <c r="J244" s="93"/>
      <c r="K244" s="20">
        <v>3742728</v>
      </c>
      <c r="L244" s="20">
        <v>26808</v>
      </c>
      <c r="M244" s="93">
        <f t="shared" si="76"/>
        <v>7.1626898882312584E-3</v>
      </c>
      <c r="N244" s="20">
        <f t="shared" si="77"/>
        <v>3742728</v>
      </c>
      <c r="O244" s="20">
        <f t="shared" si="78"/>
        <v>26808</v>
      </c>
      <c r="P244" s="93">
        <f t="shared" si="79"/>
        <v>7.1626898882312584E-3</v>
      </c>
    </row>
    <row r="245" spans="1:16" ht="15.95" customHeight="1" x14ac:dyDescent="0.15">
      <c r="A245" s="15"/>
      <c r="B245" s="15"/>
      <c r="C245" s="16"/>
      <c r="D245" s="16"/>
      <c r="E245" s="15">
        <v>512</v>
      </c>
      <c r="F245" s="16"/>
      <c r="G245" s="15" t="s">
        <v>20</v>
      </c>
      <c r="H245" s="20">
        <v>0</v>
      </c>
      <c r="I245" s="20">
        <v>0</v>
      </c>
      <c r="J245" s="93"/>
      <c r="K245" s="20">
        <v>4817400</v>
      </c>
      <c r="L245" s="20">
        <v>4817400</v>
      </c>
      <c r="M245" s="93">
        <f t="shared" si="76"/>
        <v>1</v>
      </c>
      <c r="N245" s="20">
        <f t="shared" si="77"/>
        <v>4817400</v>
      </c>
      <c r="O245" s="20">
        <f t="shared" si="78"/>
        <v>4817400</v>
      </c>
      <c r="P245" s="93">
        <f t="shared" si="79"/>
        <v>1</v>
      </c>
    </row>
    <row r="246" spans="1:16" ht="15.95" customHeight="1" x14ac:dyDescent="0.15">
      <c r="A246" s="15"/>
      <c r="B246" s="15"/>
      <c r="C246" s="16"/>
      <c r="D246" s="16"/>
      <c r="E246" s="15"/>
      <c r="F246" s="16"/>
      <c r="G246" s="15" t="s">
        <v>114</v>
      </c>
      <c r="H246" s="20"/>
      <c r="I246" s="20"/>
      <c r="J246" s="93"/>
      <c r="K246" s="20"/>
      <c r="L246" s="20"/>
      <c r="M246" s="93"/>
      <c r="N246" s="20"/>
      <c r="O246" s="15"/>
      <c r="P246" s="93"/>
    </row>
    <row r="247" spans="1:16" ht="15.95" customHeight="1" x14ac:dyDescent="0.15">
      <c r="A247" s="15"/>
      <c r="B247" s="15"/>
      <c r="C247" s="16"/>
      <c r="D247" s="16"/>
      <c r="E247" s="15"/>
      <c r="F247" s="16" t="s">
        <v>6</v>
      </c>
      <c r="G247" s="15" t="s">
        <v>67</v>
      </c>
      <c r="H247" s="20">
        <f>SUM(H242:H245)</f>
        <v>23652000</v>
      </c>
      <c r="I247" s="20">
        <f>SUM(I242:I245)</f>
        <v>23494034.25</v>
      </c>
      <c r="J247" s="93">
        <f t="shared" ref="J247" si="80">SUM(I247/H247)</f>
        <v>0.99332125190258747</v>
      </c>
      <c r="K247" s="20"/>
      <c r="L247" s="20"/>
      <c r="M247" s="93"/>
      <c r="N247" s="20">
        <f>SUM(H247)</f>
        <v>23652000</v>
      </c>
      <c r="O247" s="20">
        <f>SUM(I247)</f>
        <v>23494034.25</v>
      </c>
      <c r="P247" s="93">
        <f t="shared" si="79"/>
        <v>0.99332125190258747</v>
      </c>
    </row>
    <row r="248" spans="1:16" ht="15.95" customHeight="1" x14ac:dyDescent="0.15">
      <c r="A248" s="15"/>
      <c r="B248" s="15"/>
      <c r="C248" s="16"/>
      <c r="D248" s="16"/>
      <c r="E248" s="15"/>
      <c r="F248" s="16" t="s">
        <v>317</v>
      </c>
      <c r="G248" s="15" t="s">
        <v>372</v>
      </c>
      <c r="H248" s="20"/>
      <c r="I248" s="20"/>
      <c r="J248" s="93"/>
      <c r="K248" s="20">
        <v>9420128</v>
      </c>
      <c r="L248" s="20">
        <v>5702729.7000000002</v>
      </c>
      <c r="M248" s="93">
        <f>SUM(L248/K248)</f>
        <v>0.60537709254056848</v>
      </c>
      <c r="N248" s="20">
        <f>SUM(K248)</f>
        <v>9420128</v>
      </c>
      <c r="O248" s="20">
        <f>SUM(L248)</f>
        <v>5702729.7000000002</v>
      </c>
      <c r="P248" s="93">
        <f t="shared" si="79"/>
        <v>0.60537709254056848</v>
      </c>
    </row>
    <row r="249" spans="1:16" ht="15" customHeight="1" x14ac:dyDescent="0.15">
      <c r="A249" s="15"/>
      <c r="B249" s="15"/>
      <c r="C249" s="16"/>
      <c r="D249" s="16"/>
      <c r="E249" s="15"/>
      <c r="F249" s="16" t="s">
        <v>41</v>
      </c>
      <c r="G249" s="15" t="s">
        <v>87</v>
      </c>
      <c r="H249" s="20"/>
      <c r="I249" s="20"/>
      <c r="J249" s="93"/>
      <c r="K249" s="20">
        <v>1398000</v>
      </c>
      <c r="L249" s="20">
        <v>1398000</v>
      </c>
      <c r="M249" s="93">
        <f>SUM(L249/K249)</f>
        <v>1</v>
      </c>
      <c r="N249" s="20">
        <f>SUM(K249)</f>
        <v>1398000</v>
      </c>
      <c r="O249" s="20">
        <f>SUM(L249)</f>
        <v>1398000</v>
      </c>
      <c r="P249" s="93">
        <f t="shared" si="79"/>
        <v>1</v>
      </c>
    </row>
    <row r="250" spans="1:16" ht="15.95" customHeight="1" x14ac:dyDescent="0.15">
      <c r="A250" s="15"/>
      <c r="B250" s="15"/>
      <c r="C250" s="16"/>
      <c r="D250" s="16"/>
      <c r="E250" s="15"/>
      <c r="F250" s="16"/>
      <c r="G250" s="15" t="s">
        <v>115</v>
      </c>
      <c r="H250" s="20"/>
      <c r="I250" s="20"/>
      <c r="J250" s="93"/>
      <c r="K250" s="20"/>
      <c r="L250" s="20"/>
      <c r="M250" s="93"/>
      <c r="N250" s="20"/>
      <c r="O250" s="15"/>
      <c r="P250" s="93"/>
    </row>
    <row r="251" spans="1:16" ht="15.95" customHeight="1" x14ac:dyDescent="0.15">
      <c r="A251" s="15"/>
      <c r="B251" s="15"/>
      <c r="C251" s="16"/>
      <c r="D251" s="16"/>
      <c r="E251" s="15"/>
      <c r="F251" s="16" t="s">
        <v>6</v>
      </c>
      <c r="G251" s="15" t="s">
        <v>67</v>
      </c>
      <c r="H251" s="20">
        <f>SUM(H247)</f>
        <v>23652000</v>
      </c>
      <c r="I251" s="20">
        <f>SUM(I247)</f>
        <v>23494034.25</v>
      </c>
      <c r="J251" s="93">
        <f t="shared" ref="J251" si="81">SUM(I251/H251)</f>
        <v>0.99332125190258747</v>
      </c>
      <c r="K251" s="20"/>
      <c r="L251" s="20"/>
      <c r="M251" s="93"/>
      <c r="N251" s="20">
        <f>SUM(H251)</f>
        <v>23652000</v>
      </c>
      <c r="O251" s="20">
        <f>SUM(I251)</f>
        <v>23494034.25</v>
      </c>
      <c r="P251" s="93">
        <f t="shared" si="79"/>
        <v>0.99332125190258747</v>
      </c>
    </row>
    <row r="252" spans="1:16" ht="15.95" customHeight="1" x14ac:dyDescent="0.15">
      <c r="A252" s="15"/>
      <c r="B252" s="15"/>
      <c r="C252" s="16"/>
      <c r="D252" s="16"/>
      <c r="E252" s="15"/>
      <c r="F252" s="16" t="s">
        <v>317</v>
      </c>
      <c r="G252" s="15" t="s">
        <v>372</v>
      </c>
      <c r="H252" s="20"/>
      <c r="I252" s="20"/>
      <c r="J252" s="93"/>
      <c r="K252" s="20">
        <f>SUM(K248)</f>
        <v>9420128</v>
      </c>
      <c r="L252" s="20">
        <f>SUM(L248)</f>
        <v>5702729.7000000002</v>
      </c>
      <c r="M252" s="93">
        <f>SUM(L252/K252)</f>
        <v>0.60537709254056848</v>
      </c>
      <c r="N252" s="20">
        <f>SUM(K252)</f>
        <v>9420128</v>
      </c>
      <c r="O252" s="20">
        <f>SUM(L252)</f>
        <v>5702729.7000000002</v>
      </c>
      <c r="P252" s="93">
        <f t="shared" si="79"/>
        <v>0.60537709254056848</v>
      </c>
    </row>
    <row r="253" spans="1:16" ht="15.95" customHeight="1" x14ac:dyDescent="0.15">
      <c r="A253" s="15"/>
      <c r="B253" s="15"/>
      <c r="C253" s="16"/>
      <c r="D253" s="16"/>
      <c r="E253" s="15"/>
      <c r="F253" s="16" t="s">
        <v>41</v>
      </c>
      <c r="G253" s="15" t="s">
        <v>87</v>
      </c>
      <c r="H253" s="20"/>
      <c r="I253" s="20"/>
      <c r="J253" s="93"/>
      <c r="K253" s="20">
        <f>SUM(K249)</f>
        <v>1398000</v>
      </c>
      <c r="L253" s="20">
        <f>SUM(L249)</f>
        <v>1398000</v>
      </c>
      <c r="M253" s="93">
        <f>SUM(L253/K253)</f>
        <v>1</v>
      </c>
      <c r="N253" s="20">
        <f>SUM(K253)</f>
        <v>1398000</v>
      </c>
      <c r="O253" s="20">
        <f>SUM(L253)</f>
        <v>1398000</v>
      </c>
      <c r="P253" s="93">
        <f t="shared" si="79"/>
        <v>1</v>
      </c>
    </row>
    <row r="254" spans="1:16" ht="15.95" customHeight="1" x14ac:dyDescent="0.15">
      <c r="A254" s="27"/>
      <c r="B254" s="27"/>
      <c r="C254" s="28"/>
      <c r="D254" s="28"/>
      <c r="E254" s="27"/>
      <c r="F254" s="28"/>
      <c r="G254" s="27" t="s">
        <v>116</v>
      </c>
      <c r="H254" s="29">
        <f>SUM(H251)</f>
        <v>23652000</v>
      </c>
      <c r="I254" s="29">
        <f>SUM(I251)</f>
        <v>23494034.25</v>
      </c>
      <c r="J254" s="96">
        <f>SUM(I254/H254)</f>
        <v>0.99332125190258747</v>
      </c>
      <c r="K254" s="29">
        <f>SUM(K252:K253)</f>
        <v>10818128</v>
      </c>
      <c r="L254" s="29">
        <f>SUM(L252:L253)</f>
        <v>7100729.7000000002</v>
      </c>
      <c r="M254" s="96">
        <f>SUM(L254/K254)</f>
        <v>0.65637323758787103</v>
      </c>
      <c r="N254" s="29">
        <f>SUM(N251:N253)</f>
        <v>34470128</v>
      </c>
      <c r="O254" s="29">
        <f>SUM(O251:O253)</f>
        <v>30594763.949999999</v>
      </c>
      <c r="P254" s="96">
        <f t="shared" si="79"/>
        <v>0.88757326198498598</v>
      </c>
    </row>
    <row r="255" spans="1:16" ht="15.95" customHeight="1" x14ac:dyDescent="0.15">
      <c r="A255" s="15"/>
      <c r="B255" s="15"/>
      <c r="C255" s="16" t="s">
        <v>117</v>
      </c>
      <c r="D255" s="16"/>
      <c r="E255" s="15"/>
      <c r="F255" s="16"/>
      <c r="G255" s="15" t="s">
        <v>381</v>
      </c>
      <c r="H255" s="20"/>
      <c r="I255" s="20"/>
      <c r="J255" s="93"/>
      <c r="K255" s="20"/>
      <c r="L255" s="20"/>
      <c r="M255" s="93"/>
      <c r="N255" s="20"/>
      <c r="O255" s="15"/>
      <c r="P255" s="93"/>
    </row>
    <row r="256" spans="1:16" ht="15.95" customHeight="1" x14ac:dyDescent="0.15">
      <c r="A256" s="15"/>
      <c r="B256" s="15"/>
      <c r="C256" s="16"/>
      <c r="D256" s="16" t="s">
        <v>25</v>
      </c>
      <c r="E256" s="15"/>
      <c r="F256" s="16"/>
      <c r="G256" s="15" t="s">
        <v>26</v>
      </c>
      <c r="H256" s="20"/>
      <c r="I256" s="20"/>
      <c r="J256" s="93"/>
      <c r="K256" s="20"/>
      <c r="L256" s="20"/>
      <c r="M256" s="93"/>
      <c r="N256" s="20"/>
      <c r="O256" s="15"/>
      <c r="P256" s="93"/>
    </row>
    <row r="257" spans="1:16" ht="15.95" customHeight="1" x14ac:dyDescent="0.15">
      <c r="A257" s="15"/>
      <c r="B257" s="15"/>
      <c r="C257" s="16"/>
      <c r="D257" s="16"/>
      <c r="E257" s="15">
        <v>481</v>
      </c>
      <c r="F257" s="16"/>
      <c r="G257" s="15" t="s">
        <v>18</v>
      </c>
      <c r="H257" s="20">
        <v>4200000</v>
      </c>
      <c r="I257" s="20">
        <v>3579200</v>
      </c>
      <c r="J257" s="93">
        <f t="shared" ref="J257" si="82">SUM(I257/H257)</f>
        <v>0.85219047619047616</v>
      </c>
      <c r="K257" s="20">
        <v>0</v>
      </c>
      <c r="L257" s="20">
        <v>0</v>
      </c>
      <c r="M257" s="93"/>
      <c r="N257" s="20">
        <f>SUM(H257+K257)</f>
        <v>4200000</v>
      </c>
      <c r="O257" s="20">
        <f>SUM(I257+L257)</f>
        <v>3579200</v>
      </c>
      <c r="P257" s="93">
        <f>SUM(O257/N257)</f>
        <v>0.85219047619047616</v>
      </c>
    </row>
    <row r="258" spans="1:16" ht="15.95" customHeight="1" x14ac:dyDescent="0.15">
      <c r="A258" s="15"/>
      <c r="B258" s="15"/>
      <c r="C258" s="16"/>
      <c r="D258" s="16"/>
      <c r="E258" s="15"/>
      <c r="F258" s="16"/>
      <c r="G258" s="15" t="s">
        <v>114</v>
      </c>
      <c r="H258" s="20"/>
      <c r="I258" s="20"/>
      <c r="J258" s="93"/>
      <c r="K258" s="20"/>
      <c r="L258" s="20"/>
      <c r="M258" s="93"/>
      <c r="N258" s="20"/>
      <c r="O258" s="15"/>
      <c r="P258" s="93"/>
    </row>
    <row r="259" spans="1:16" ht="15.95" customHeight="1" x14ac:dyDescent="0.15">
      <c r="A259" s="15"/>
      <c r="B259" s="15"/>
      <c r="C259" s="16"/>
      <c r="D259" s="16"/>
      <c r="E259" s="15"/>
      <c r="F259" s="16" t="s">
        <v>6</v>
      </c>
      <c r="G259" s="15" t="s">
        <v>67</v>
      </c>
      <c r="H259" s="20">
        <f>SUM(H257:H257)</f>
        <v>4200000</v>
      </c>
      <c r="I259" s="20">
        <f>SUM(I257:I257)</f>
        <v>3579200</v>
      </c>
      <c r="J259" s="93">
        <f t="shared" ref="J259" si="83">SUM(I259/H259)</f>
        <v>0.85219047619047616</v>
      </c>
      <c r="K259" s="20"/>
      <c r="L259" s="20"/>
      <c r="M259" s="93"/>
      <c r="N259" s="20">
        <f>SUM(H259)</f>
        <v>4200000</v>
      </c>
      <c r="O259" s="20">
        <f>SUM(I259)</f>
        <v>3579200</v>
      </c>
      <c r="P259" s="93">
        <f>SUM(O259/N259)</f>
        <v>0.85219047619047616</v>
      </c>
    </row>
    <row r="260" spans="1:16" ht="15" customHeight="1" x14ac:dyDescent="0.15">
      <c r="A260" s="15"/>
      <c r="B260" s="15"/>
      <c r="C260" s="16"/>
      <c r="D260" s="16"/>
      <c r="E260" s="15"/>
      <c r="F260" s="16" t="s">
        <v>41</v>
      </c>
      <c r="G260" s="15" t="s">
        <v>87</v>
      </c>
      <c r="H260" s="20"/>
      <c r="I260" s="20"/>
      <c r="J260" s="93"/>
      <c r="K260" s="20">
        <f>SUM(K257:K257)</f>
        <v>0</v>
      </c>
      <c r="L260" s="20">
        <f>SUM(L257:L257)</f>
        <v>0</v>
      </c>
      <c r="M260" s="93"/>
      <c r="N260" s="20">
        <f>SUM(K260)</f>
        <v>0</v>
      </c>
      <c r="O260" s="20">
        <f>SUM(L260)</f>
        <v>0</v>
      </c>
      <c r="P260" s="93"/>
    </row>
    <row r="261" spans="1:16" ht="15.95" customHeight="1" x14ac:dyDescent="0.15">
      <c r="A261" s="15"/>
      <c r="B261" s="15"/>
      <c r="C261" s="16"/>
      <c r="D261" s="16"/>
      <c r="E261" s="15"/>
      <c r="F261" s="16"/>
      <c r="G261" s="15" t="s">
        <v>118</v>
      </c>
      <c r="H261" s="20"/>
      <c r="I261" s="20"/>
      <c r="J261" s="93"/>
      <c r="K261" s="20"/>
      <c r="L261" s="20"/>
      <c r="M261" s="93"/>
      <c r="N261" s="20"/>
      <c r="O261" s="15"/>
      <c r="P261" s="93"/>
    </row>
    <row r="262" spans="1:16" ht="15.95" customHeight="1" x14ac:dyDescent="0.15">
      <c r="A262" s="15"/>
      <c r="B262" s="15"/>
      <c r="C262" s="16"/>
      <c r="D262" s="16"/>
      <c r="E262" s="15"/>
      <c r="F262" s="16" t="s">
        <v>6</v>
      </c>
      <c r="G262" s="15" t="s">
        <v>67</v>
      </c>
      <c r="H262" s="20">
        <f>SUM(H259)</f>
        <v>4200000</v>
      </c>
      <c r="I262" s="20">
        <f>SUM(I259)</f>
        <v>3579200</v>
      </c>
      <c r="J262" s="93">
        <f>SUM(I262/H262)</f>
        <v>0.85219047619047616</v>
      </c>
      <c r="K262" s="20"/>
      <c r="L262" s="20"/>
      <c r="M262" s="93"/>
      <c r="N262" s="20">
        <f>SUM(H262)</f>
        <v>4200000</v>
      </c>
      <c r="O262" s="20">
        <f>SUM(I262)</f>
        <v>3579200</v>
      </c>
      <c r="P262" s="93">
        <f>SUM(O262/N262)</f>
        <v>0.85219047619047616</v>
      </c>
    </row>
    <row r="263" spans="1:16" ht="15.95" customHeight="1" x14ac:dyDescent="0.15">
      <c r="A263" s="15"/>
      <c r="B263" s="15"/>
      <c r="C263" s="16"/>
      <c r="D263" s="16"/>
      <c r="E263" s="15"/>
      <c r="F263" s="16" t="s">
        <v>41</v>
      </c>
      <c r="G263" s="15" t="s">
        <v>87</v>
      </c>
      <c r="H263" s="20"/>
      <c r="I263" s="20"/>
      <c r="J263" s="93"/>
      <c r="K263" s="20">
        <f>SUM(K260)</f>
        <v>0</v>
      </c>
      <c r="L263" s="20">
        <f>SUM(L260)</f>
        <v>0</v>
      </c>
      <c r="M263" s="93"/>
      <c r="N263" s="20">
        <f>SUM(K263)</f>
        <v>0</v>
      </c>
      <c r="O263" s="20">
        <f>SUM(L263)</f>
        <v>0</v>
      </c>
      <c r="P263" s="93"/>
    </row>
    <row r="264" spans="1:16" ht="15.95" customHeight="1" x14ac:dyDescent="0.15">
      <c r="A264" s="27"/>
      <c r="B264" s="27"/>
      <c r="C264" s="28"/>
      <c r="D264" s="28"/>
      <c r="E264" s="27"/>
      <c r="F264" s="28"/>
      <c r="G264" s="27" t="s">
        <v>119</v>
      </c>
      <c r="H264" s="29">
        <f>SUM(H262)</f>
        <v>4200000</v>
      </c>
      <c r="I264" s="29">
        <f>SUM(I262)</f>
        <v>3579200</v>
      </c>
      <c r="J264" s="96">
        <f t="shared" ref="J264" si="84">SUM(I264/H264)</f>
        <v>0.85219047619047616</v>
      </c>
      <c r="K264" s="29">
        <f>SUM(K263)</f>
        <v>0</v>
      </c>
      <c r="L264" s="29">
        <f>SUM(L263)</f>
        <v>0</v>
      </c>
      <c r="M264" s="96"/>
      <c r="N264" s="29">
        <f>SUM(N262:N263)</f>
        <v>4200000</v>
      </c>
      <c r="O264" s="29">
        <f>SUM(O262:O263)</f>
        <v>3579200</v>
      </c>
      <c r="P264" s="96">
        <f>SUM(O264/N264)</f>
        <v>0.85219047619047616</v>
      </c>
    </row>
    <row r="265" spans="1:16" ht="15.95" customHeight="1" x14ac:dyDescent="0.15">
      <c r="A265" s="15"/>
      <c r="B265" s="15"/>
      <c r="C265" s="16" t="s">
        <v>120</v>
      </c>
      <c r="D265" s="16"/>
      <c r="E265" s="15"/>
      <c r="F265" s="16"/>
      <c r="G265" s="15" t="s">
        <v>27</v>
      </c>
      <c r="H265" s="20"/>
      <c r="I265" s="20"/>
      <c r="J265" s="93"/>
      <c r="K265" s="20"/>
      <c r="L265" s="20"/>
      <c r="M265" s="93"/>
      <c r="N265" s="20"/>
      <c r="O265" s="15"/>
      <c r="P265" s="93"/>
    </row>
    <row r="266" spans="1:16" ht="15.95" customHeight="1" x14ac:dyDescent="0.15">
      <c r="A266" s="15"/>
      <c r="B266" s="15"/>
      <c r="C266" s="16"/>
      <c r="D266" s="16" t="s">
        <v>25</v>
      </c>
      <c r="E266" s="15"/>
      <c r="F266" s="16"/>
      <c r="G266" s="15" t="s">
        <v>26</v>
      </c>
      <c r="H266" s="20"/>
      <c r="I266" s="20"/>
      <c r="J266" s="93"/>
      <c r="K266" s="20"/>
      <c r="L266" s="20"/>
      <c r="M266" s="93"/>
      <c r="N266" s="20"/>
      <c r="O266" s="15"/>
      <c r="P266" s="93"/>
    </row>
    <row r="267" spans="1:16" ht="15.95" customHeight="1" x14ac:dyDescent="0.15">
      <c r="A267" s="15"/>
      <c r="B267" s="15"/>
      <c r="C267" s="16"/>
      <c r="D267" s="16"/>
      <c r="E267" s="15">
        <v>481</v>
      </c>
      <c r="F267" s="16"/>
      <c r="G267" s="15" t="s">
        <v>18</v>
      </c>
      <c r="H267" s="20">
        <v>0</v>
      </c>
      <c r="I267" s="20">
        <v>0</v>
      </c>
      <c r="J267" s="93"/>
      <c r="K267" s="20">
        <v>930000</v>
      </c>
      <c r="L267" s="20">
        <v>930000</v>
      </c>
      <c r="M267" s="93">
        <f>SUM(L267/K267)</f>
        <v>1</v>
      </c>
      <c r="N267" s="20">
        <f>SUM(H267+K267)</f>
        <v>930000</v>
      </c>
      <c r="O267" s="20">
        <f>SUM(I267+L267)</f>
        <v>930000</v>
      </c>
      <c r="P267" s="93">
        <f>SUM(O267/N267)</f>
        <v>1</v>
      </c>
    </row>
    <row r="268" spans="1:16" ht="15.95" customHeight="1" x14ac:dyDescent="0.15">
      <c r="A268" s="15"/>
      <c r="B268" s="15"/>
      <c r="C268" s="16"/>
      <c r="D268" s="16"/>
      <c r="E268" s="15"/>
      <c r="F268" s="16"/>
      <c r="G268" s="15" t="s">
        <v>114</v>
      </c>
      <c r="H268" s="20"/>
      <c r="I268" s="20"/>
      <c r="J268" s="93"/>
      <c r="K268" s="20"/>
      <c r="L268" s="20"/>
      <c r="M268" s="93"/>
      <c r="N268" s="20"/>
      <c r="O268" s="15"/>
      <c r="P268" s="93"/>
    </row>
    <row r="269" spans="1:16" ht="15.95" customHeight="1" x14ac:dyDescent="0.15">
      <c r="A269" s="15"/>
      <c r="B269" s="15"/>
      <c r="C269" s="16"/>
      <c r="D269" s="16"/>
      <c r="E269" s="15"/>
      <c r="F269" s="16" t="s">
        <v>6</v>
      </c>
      <c r="G269" s="15" t="s">
        <v>67</v>
      </c>
      <c r="H269" s="20">
        <f>SUM(H267:H267)</f>
        <v>0</v>
      </c>
      <c r="I269" s="20">
        <f>SUM(I267:I267)</f>
        <v>0</v>
      </c>
      <c r="J269" s="93"/>
      <c r="K269" s="20"/>
      <c r="L269" s="20"/>
      <c r="M269" s="93"/>
      <c r="N269" s="20">
        <f>SUM(H269)</f>
        <v>0</v>
      </c>
      <c r="O269" s="20">
        <f>SUM(I269)</f>
        <v>0</v>
      </c>
      <c r="P269" s="93"/>
    </row>
    <row r="270" spans="1:16" ht="15.95" customHeight="1" x14ac:dyDescent="0.15">
      <c r="A270" s="15"/>
      <c r="B270" s="15"/>
      <c r="C270" s="16"/>
      <c r="D270" s="16"/>
      <c r="E270" s="15"/>
      <c r="F270" s="16" t="s">
        <v>317</v>
      </c>
      <c r="G270" s="15" t="s">
        <v>372</v>
      </c>
      <c r="H270" s="20"/>
      <c r="I270" s="20"/>
      <c r="J270" s="93"/>
      <c r="K270" s="20">
        <v>130000</v>
      </c>
      <c r="L270" s="20">
        <v>130000</v>
      </c>
      <c r="M270" s="93">
        <f>SUM(L270/K270)</f>
        <v>1</v>
      </c>
      <c r="N270" s="20">
        <f>SUM(K270)</f>
        <v>130000</v>
      </c>
      <c r="O270" s="20">
        <f>SUM(L270)</f>
        <v>130000</v>
      </c>
      <c r="P270" s="93">
        <f>SUM(O270/N270)</f>
        <v>1</v>
      </c>
    </row>
    <row r="271" spans="1:16" ht="15" customHeight="1" x14ac:dyDescent="0.15">
      <c r="A271" s="15"/>
      <c r="B271" s="15"/>
      <c r="C271" s="16"/>
      <c r="D271" s="16"/>
      <c r="E271" s="15"/>
      <c r="F271" s="16" t="s">
        <v>41</v>
      </c>
      <c r="G271" s="15" t="s">
        <v>87</v>
      </c>
      <c r="H271" s="20"/>
      <c r="I271" s="20"/>
      <c r="J271" s="93"/>
      <c r="K271" s="20">
        <v>800000</v>
      </c>
      <c r="L271" s="20">
        <v>800000</v>
      </c>
      <c r="M271" s="93">
        <f>SUM(L271/K271)</f>
        <v>1</v>
      </c>
      <c r="N271" s="20">
        <f>SUM(K271)</f>
        <v>800000</v>
      </c>
      <c r="O271" s="20">
        <f>SUM(L271)</f>
        <v>800000</v>
      </c>
      <c r="P271" s="93">
        <f>SUM(O271/N271)</f>
        <v>1</v>
      </c>
    </row>
    <row r="272" spans="1:16" ht="15.95" customHeight="1" x14ac:dyDescent="0.15">
      <c r="A272" s="15"/>
      <c r="B272" s="15"/>
      <c r="C272" s="16"/>
      <c r="D272" s="16"/>
      <c r="E272" s="15"/>
      <c r="F272" s="16"/>
      <c r="G272" s="15" t="s">
        <v>122</v>
      </c>
      <c r="H272" s="20"/>
      <c r="I272" s="20"/>
      <c r="J272" s="93"/>
      <c r="K272" s="20"/>
      <c r="L272" s="20"/>
      <c r="M272" s="93"/>
      <c r="N272" s="20"/>
      <c r="O272" s="15"/>
      <c r="P272" s="93"/>
    </row>
    <row r="273" spans="1:16" ht="15.95" customHeight="1" x14ac:dyDescent="0.15">
      <c r="A273" s="15"/>
      <c r="B273" s="15"/>
      <c r="C273" s="16"/>
      <c r="D273" s="16"/>
      <c r="E273" s="15"/>
      <c r="F273" s="16" t="s">
        <v>6</v>
      </c>
      <c r="G273" s="15" t="s">
        <v>67</v>
      </c>
      <c r="H273" s="20">
        <f>SUM(H269)</f>
        <v>0</v>
      </c>
      <c r="I273" s="20">
        <f>SUM(I269)</f>
        <v>0</v>
      </c>
      <c r="J273" s="93"/>
      <c r="K273" s="20"/>
      <c r="L273" s="20"/>
      <c r="M273" s="93"/>
      <c r="N273" s="20">
        <f>SUM(H273)</f>
        <v>0</v>
      </c>
      <c r="O273" s="15"/>
      <c r="P273" s="93"/>
    </row>
    <row r="274" spans="1:16" ht="15.95" customHeight="1" x14ac:dyDescent="0.15">
      <c r="A274" s="15"/>
      <c r="B274" s="15"/>
      <c r="C274" s="16"/>
      <c r="D274" s="16"/>
      <c r="E274" s="15"/>
      <c r="F274" s="16" t="s">
        <v>317</v>
      </c>
      <c r="G274" s="15" t="s">
        <v>372</v>
      </c>
      <c r="H274" s="20"/>
      <c r="I274" s="20"/>
      <c r="J274" s="93"/>
      <c r="K274" s="20">
        <f>SUM(K270)</f>
        <v>130000</v>
      </c>
      <c r="L274" s="20">
        <f>SUM(L270)</f>
        <v>130000</v>
      </c>
      <c r="M274" s="93">
        <f>SUM(L274/K274)</f>
        <v>1</v>
      </c>
      <c r="N274" s="20">
        <f>SUM(K274)</f>
        <v>130000</v>
      </c>
      <c r="O274" s="20">
        <f>SUM(L274)</f>
        <v>130000</v>
      </c>
      <c r="P274" s="93">
        <f>SUM(O274/N274)</f>
        <v>1</v>
      </c>
    </row>
    <row r="275" spans="1:16" ht="15.95" customHeight="1" x14ac:dyDescent="0.15">
      <c r="A275" s="15"/>
      <c r="B275" s="15"/>
      <c r="C275" s="16"/>
      <c r="D275" s="16"/>
      <c r="E275" s="15"/>
      <c r="F275" s="16" t="s">
        <v>41</v>
      </c>
      <c r="G275" s="15" t="s">
        <v>87</v>
      </c>
      <c r="H275" s="20"/>
      <c r="I275" s="20"/>
      <c r="J275" s="93"/>
      <c r="K275" s="20">
        <f>SUM(K271)</f>
        <v>800000</v>
      </c>
      <c r="L275" s="20">
        <f>SUM(L271)</f>
        <v>800000</v>
      </c>
      <c r="M275" s="93">
        <f>SUM(L275/K275)</f>
        <v>1</v>
      </c>
      <c r="N275" s="20">
        <f>SUM(K275)</f>
        <v>800000</v>
      </c>
      <c r="O275" s="20">
        <f>SUM(L275)</f>
        <v>800000</v>
      </c>
      <c r="P275" s="93">
        <f t="shared" ref="P275:P276" si="85">SUM(O275/N275)</f>
        <v>1</v>
      </c>
    </row>
    <row r="276" spans="1:16" ht="15.95" customHeight="1" x14ac:dyDescent="0.15">
      <c r="A276" s="27"/>
      <c r="B276" s="27"/>
      <c r="C276" s="28"/>
      <c r="D276" s="28"/>
      <c r="E276" s="27"/>
      <c r="F276" s="28"/>
      <c r="G276" s="27" t="s">
        <v>123</v>
      </c>
      <c r="H276" s="29">
        <f>SUM(H273)</f>
        <v>0</v>
      </c>
      <c r="I276" s="29">
        <f>SUM(I273)</f>
        <v>0</v>
      </c>
      <c r="J276" s="96"/>
      <c r="K276" s="29">
        <f>SUM(K274:K275)</f>
        <v>930000</v>
      </c>
      <c r="L276" s="29">
        <f>SUM(L274:L275)</f>
        <v>930000</v>
      </c>
      <c r="M276" s="96">
        <f>SUM(L276/K276)</f>
        <v>1</v>
      </c>
      <c r="N276" s="29">
        <f>SUM(N273:N275)</f>
        <v>930000</v>
      </c>
      <c r="O276" s="29">
        <f>SUM(O273:O275)</f>
        <v>930000</v>
      </c>
      <c r="P276" s="96">
        <f t="shared" si="85"/>
        <v>1</v>
      </c>
    </row>
    <row r="277" spans="1:16" ht="15.95" customHeight="1" x14ac:dyDescent="0.15">
      <c r="A277" s="15"/>
      <c r="B277" s="15"/>
      <c r="C277" s="16" t="s">
        <v>121</v>
      </c>
      <c r="D277" s="16"/>
      <c r="E277" s="15"/>
      <c r="F277" s="16"/>
      <c r="G277" s="15" t="s">
        <v>28</v>
      </c>
      <c r="H277" s="20"/>
      <c r="I277" s="20"/>
      <c r="J277" s="93"/>
      <c r="K277" s="20"/>
      <c r="L277" s="20"/>
      <c r="M277" s="93"/>
      <c r="N277" s="20"/>
      <c r="O277" s="15"/>
      <c r="P277" s="93"/>
    </row>
    <row r="278" spans="1:16" ht="15.95" customHeight="1" x14ac:dyDescent="0.15">
      <c r="A278" s="15"/>
      <c r="B278" s="15"/>
      <c r="C278" s="16"/>
      <c r="D278" s="16" t="s">
        <v>25</v>
      </c>
      <c r="E278" s="15"/>
      <c r="F278" s="16"/>
      <c r="G278" s="15" t="s">
        <v>26</v>
      </c>
      <c r="H278" s="20"/>
      <c r="I278" s="20"/>
      <c r="J278" s="93"/>
      <c r="K278" s="20"/>
      <c r="L278" s="20"/>
      <c r="M278" s="93"/>
      <c r="N278" s="20"/>
      <c r="O278" s="15"/>
      <c r="P278" s="93"/>
    </row>
    <row r="279" spans="1:16" ht="15.95" customHeight="1" x14ac:dyDescent="0.15">
      <c r="A279" s="15"/>
      <c r="B279" s="15"/>
      <c r="C279" s="16"/>
      <c r="D279" s="16"/>
      <c r="E279" s="15">
        <v>481</v>
      </c>
      <c r="F279" s="16"/>
      <c r="G279" s="15" t="s">
        <v>18</v>
      </c>
      <c r="H279" s="20">
        <v>4500000</v>
      </c>
      <c r="I279" s="20">
        <v>4500000</v>
      </c>
      <c r="J279" s="93">
        <f t="shared" ref="J279:J281" si="86">SUM(I279/H279)</f>
        <v>1</v>
      </c>
      <c r="K279" s="20">
        <v>0</v>
      </c>
      <c r="L279" s="20">
        <v>0</v>
      </c>
      <c r="M279" s="93"/>
      <c r="N279" s="20">
        <f>SUM(H279+K279)</f>
        <v>4500000</v>
      </c>
      <c r="O279" s="20">
        <f>SUM(I279+L279)</f>
        <v>4500000</v>
      </c>
      <c r="P279" s="93">
        <f>SUM(O279/N279)</f>
        <v>1</v>
      </c>
    </row>
    <row r="280" spans="1:16" ht="15.95" customHeight="1" x14ac:dyDescent="0.15">
      <c r="A280" s="15"/>
      <c r="B280" s="15"/>
      <c r="C280" s="16"/>
      <c r="D280" s="16"/>
      <c r="E280" s="15"/>
      <c r="F280" s="16"/>
      <c r="G280" s="15" t="s">
        <v>114</v>
      </c>
      <c r="H280" s="20"/>
      <c r="I280" s="20"/>
      <c r="J280" s="93"/>
      <c r="K280" s="20"/>
      <c r="L280" s="20"/>
      <c r="M280" s="93"/>
      <c r="N280" s="20"/>
      <c r="O280" s="15"/>
      <c r="P280" s="93"/>
    </row>
    <row r="281" spans="1:16" ht="15.95" customHeight="1" x14ac:dyDescent="0.15">
      <c r="A281" s="15"/>
      <c r="B281" s="15"/>
      <c r="C281" s="16"/>
      <c r="D281" s="16"/>
      <c r="E281" s="15"/>
      <c r="F281" s="16" t="s">
        <v>6</v>
      </c>
      <c r="G281" s="15" t="s">
        <v>67</v>
      </c>
      <c r="H281" s="20">
        <f>SUM(H279)</f>
        <v>4500000</v>
      </c>
      <c r="I281" s="20">
        <f>SUM(I279)</f>
        <v>4500000</v>
      </c>
      <c r="J281" s="93">
        <f t="shared" si="86"/>
        <v>1</v>
      </c>
      <c r="K281" s="20"/>
      <c r="L281" s="20"/>
      <c r="M281" s="93"/>
      <c r="N281" s="20">
        <f>SUM(H281)</f>
        <v>4500000</v>
      </c>
      <c r="O281" s="20">
        <f>SUM(I281)</f>
        <v>4500000</v>
      </c>
      <c r="P281" s="93">
        <f>SUM(O281/N281)</f>
        <v>1</v>
      </c>
    </row>
    <row r="282" spans="1:16" ht="15" customHeight="1" x14ac:dyDescent="0.15">
      <c r="A282" s="15"/>
      <c r="B282" s="15"/>
      <c r="C282" s="16"/>
      <c r="D282" s="16"/>
      <c r="E282" s="15"/>
      <c r="F282" s="16" t="s">
        <v>41</v>
      </c>
      <c r="G282" s="15" t="s">
        <v>87</v>
      </c>
      <c r="H282" s="20"/>
      <c r="I282" s="20"/>
      <c r="J282" s="93"/>
      <c r="K282" s="20">
        <f>SUM(K279)</f>
        <v>0</v>
      </c>
      <c r="L282" s="20">
        <f>SUM(L279)</f>
        <v>0</v>
      </c>
      <c r="M282" s="93"/>
      <c r="N282" s="20">
        <f>SUM(K282)</f>
        <v>0</v>
      </c>
      <c r="O282" s="20">
        <f>SUM(L282)</f>
        <v>0</v>
      </c>
      <c r="P282" s="93"/>
    </row>
    <row r="283" spans="1:16" ht="15.95" customHeight="1" x14ac:dyDescent="0.15">
      <c r="A283" s="15"/>
      <c r="B283" s="15"/>
      <c r="C283" s="16"/>
      <c r="D283" s="16"/>
      <c r="E283" s="15"/>
      <c r="F283" s="16"/>
      <c r="G283" s="15" t="s">
        <v>125</v>
      </c>
      <c r="H283" s="20"/>
      <c r="I283" s="20"/>
      <c r="J283" s="93"/>
      <c r="K283" s="20"/>
      <c r="L283" s="20"/>
      <c r="M283" s="93"/>
      <c r="N283" s="20"/>
      <c r="O283" s="15"/>
      <c r="P283" s="93"/>
    </row>
    <row r="284" spans="1:16" ht="15.95" customHeight="1" x14ac:dyDescent="0.15">
      <c r="A284" s="15"/>
      <c r="B284" s="15"/>
      <c r="C284" s="16"/>
      <c r="D284" s="16"/>
      <c r="E284" s="15"/>
      <c r="F284" s="16" t="s">
        <v>6</v>
      </c>
      <c r="G284" s="15" t="s">
        <v>67</v>
      </c>
      <c r="H284" s="20">
        <f>SUM(H281)</f>
        <v>4500000</v>
      </c>
      <c r="I284" s="20">
        <f>SUM(I281)</f>
        <v>4500000</v>
      </c>
      <c r="J284" s="93">
        <f t="shared" ref="J284" si="87">SUM(I284/H284)</f>
        <v>1</v>
      </c>
      <c r="K284" s="20"/>
      <c r="L284" s="20"/>
      <c r="M284" s="93"/>
      <c r="N284" s="20">
        <f>SUM(N281:N282)</f>
        <v>4500000</v>
      </c>
      <c r="O284" s="20">
        <f>SUM(O281:O282)</f>
        <v>4500000</v>
      </c>
      <c r="P284" s="93">
        <f>SUM(O284/N284)</f>
        <v>1</v>
      </c>
    </row>
    <row r="285" spans="1:16" ht="15.95" customHeight="1" x14ac:dyDescent="0.15">
      <c r="A285" s="15"/>
      <c r="B285" s="15"/>
      <c r="C285" s="16"/>
      <c r="D285" s="16"/>
      <c r="E285" s="15"/>
      <c r="F285" s="16" t="s">
        <v>41</v>
      </c>
      <c r="G285" s="15" t="s">
        <v>87</v>
      </c>
      <c r="H285" s="20"/>
      <c r="I285" s="20"/>
      <c r="J285" s="93"/>
      <c r="K285" s="20">
        <f>SUM(K282)</f>
        <v>0</v>
      </c>
      <c r="L285" s="20">
        <f>SUM(L282)</f>
        <v>0</v>
      </c>
      <c r="M285" s="93"/>
      <c r="N285" s="20">
        <f>SUM(K285)</f>
        <v>0</v>
      </c>
      <c r="O285" s="20">
        <f>SUM(O282)</f>
        <v>0</v>
      </c>
      <c r="P285" s="93"/>
    </row>
    <row r="286" spans="1:16" ht="15.95" customHeight="1" x14ac:dyDescent="0.15">
      <c r="A286" s="27"/>
      <c r="B286" s="27"/>
      <c r="C286" s="28"/>
      <c r="D286" s="28"/>
      <c r="E286" s="27"/>
      <c r="F286" s="28"/>
      <c r="G286" s="27" t="s">
        <v>124</v>
      </c>
      <c r="H286" s="29">
        <f>SUM(H284)</f>
        <v>4500000</v>
      </c>
      <c r="I286" s="29">
        <f>SUM(I284)</f>
        <v>4500000</v>
      </c>
      <c r="J286" s="96"/>
      <c r="K286" s="29">
        <f>SUM(K285)</f>
        <v>0</v>
      </c>
      <c r="L286" s="29">
        <f>SUM(L285)</f>
        <v>0</v>
      </c>
      <c r="M286" s="96"/>
      <c r="N286" s="29">
        <f>SUM(N284:N285)</f>
        <v>4500000</v>
      </c>
      <c r="O286" s="29">
        <f>SUM(O284:O285)</f>
        <v>4500000</v>
      </c>
      <c r="P286" s="96">
        <f>SUM(O286/N286)</f>
        <v>1</v>
      </c>
    </row>
    <row r="287" spans="1:16" ht="15.95" customHeight="1" x14ac:dyDescent="0.15">
      <c r="A287" s="15"/>
      <c r="B287" s="15"/>
      <c r="C287" s="16" t="s">
        <v>126</v>
      </c>
      <c r="D287" s="16"/>
      <c r="E287" s="15"/>
      <c r="F287" s="16"/>
      <c r="G287" s="15" t="s">
        <v>29</v>
      </c>
      <c r="H287" s="20"/>
      <c r="I287" s="20"/>
      <c r="J287" s="93"/>
      <c r="K287" s="20"/>
      <c r="L287" s="20"/>
      <c r="M287" s="93"/>
      <c r="N287" s="20"/>
      <c r="O287" s="15"/>
      <c r="P287" s="93"/>
    </row>
    <row r="288" spans="1:16" ht="15.95" customHeight="1" x14ac:dyDescent="0.15">
      <c r="A288" s="15"/>
      <c r="B288" s="15"/>
      <c r="C288" s="16"/>
      <c r="D288" s="16" t="s">
        <v>25</v>
      </c>
      <c r="E288" s="15"/>
      <c r="F288" s="16"/>
      <c r="G288" s="15" t="s">
        <v>26</v>
      </c>
      <c r="H288" s="20"/>
      <c r="I288" s="20"/>
      <c r="J288" s="93"/>
      <c r="K288" s="20"/>
      <c r="L288" s="20"/>
      <c r="M288" s="93"/>
      <c r="N288" s="20"/>
      <c r="O288" s="15"/>
      <c r="P288" s="93"/>
    </row>
    <row r="289" spans="1:16" ht="15.95" customHeight="1" x14ac:dyDescent="0.15">
      <c r="A289" s="15"/>
      <c r="B289" s="15"/>
      <c r="C289" s="16"/>
      <c r="D289" s="16"/>
      <c r="E289" s="15">
        <v>481</v>
      </c>
      <c r="F289" s="16"/>
      <c r="G289" s="15" t="s">
        <v>18</v>
      </c>
      <c r="H289" s="20">
        <v>1398000</v>
      </c>
      <c r="I289" s="20">
        <v>1398000</v>
      </c>
      <c r="J289" s="93">
        <f t="shared" ref="J289" si="88">SUM(I289/H289)</f>
        <v>1</v>
      </c>
      <c r="K289" s="20">
        <v>2382000</v>
      </c>
      <c r="L289" s="20">
        <v>2382000</v>
      </c>
      <c r="M289" s="93">
        <f>SUM(L289/K289)</f>
        <v>1</v>
      </c>
      <c r="N289" s="20">
        <f>SUM(H289+K289)</f>
        <v>3780000</v>
      </c>
      <c r="O289" s="20">
        <f>SUM(I289+L289)</f>
        <v>3780000</v>
      </c>
      <c r="P289" s="93">
        <f>SUM(O289/N289)</f>
        <v>1</v>
      </c>
    </row>
    <row r="290" spans="1:16" ht="15.95" customHeight="1" x14ac:dyDescent="0.15">
      <c r="A290" s="15"/>
      <c r="B290" s="15"/>
      <c r="C290" s="16"/>
      <c r="D290" s="16"/>
      <c r="E290" s="15"/>
      <c r="F290" s="16"/>
      <c r="G290" s="15" t="s">
        <v>114</v>
      </c>
      <c r="H290" s="20"/>
      <c r="I290" s="20"/>
      <c r="J290" s="93"/>
      <c r="K290" s="20"/>
      <c r="L290" s="20"/>
      <c r="M290" s="93"/>
      <c r="N290" s="20"/>
      <c r="O290" s="15"/>
      <c r="P290" s="93"/>
    </row>
    <row r="291" spans="1:16" ht="15.95" customHeight="1" x14ac:dyDescent="0.15">
      <c r="A291" s="15"/>
      <c r="B291" s="15"/>
      <c r="C291" s="16"/>
      <c r="D291" s="16"/>
      <c r="E291" s="15"/>
      <c r="F291" s="16" t="s">
        <v>6</v>
      </c>
      <c r="G291" s="15" t="s">
        <v>67</v>
      </c>
      <c r="H291" s="20">
        <f>SUM(H289)</f>
        <v>1398000</v>
      </c>
      <c r="I291" s="20">
        <f>SUM(I289)</f>
        <v>1398000</v>
      </c>
      <c r="J291" s="93">
        <f t="shared" ref="J291" si="89">SUM(I291/H291)</f>
        <v>1</v>
      </c>
      <c r="K291" s="20"/>
      <c r="L291" s="20"/>
      <c r="M291" s="93"/>
      <c r="N291" s="20">
        <f>SUM(H291)</f>
        <v>1398000</v>
      </c>
      <c r="O291" s="20">
        <f>SUM(I291)</f>
        <v>1398000</v>
      </c>
      <c r="P291" s="93">
        <f>SUM(O291/N291)</f>
        <v>1</v>
      </c>
    </row>
    <row r="292" spans="1:16" ht="15.95" customHeight="1" x14ac:dyDescent="0.15">
      <c r="A292" s="15"/>
      <c r="B292" s="15"/>
      <c r="C292" s="16"/>
      <c r="D292" s="16"/>
      <c r="E292" s="15"/>
      <c r="F292" s="16" t="s">
        <v>317</v>
      </c>
      <c r="G292" s="15" t="s">
        <v>372</v>
      </c>
      <c r="H292" s="20"/>
      <c r="I292" s="20"/>
      <c r="J292" s="93"/>
      <c r="K292" s="20">
        <v>280000</v>
      </c>
      <c r="L292" s="20">
        <v>280000</v>
      </c>
      <c r="M292" s="93">
        <f>SUM(L292/K292)</f>
        <v>1</v>
      </c>
      <c r="N292" s="20">
        <f>SUM(K292)</f>
        <v>280000</v>
      </c>
      <c r="O292" s="20">
        <f>SUM(L292)</f>
        <v>280000</v>
      </c>
      <c r="P292" s="93">
        <f t="shared" ref="P292:P298" si="90">SUM(O292/N292)</f>
        <v>1</v>
      </c>
    </row>
    <row r="293" spans="1:16" ht="15" customHeight="1" x14ac:dyDescent="0.15">
      <c r="A293" s="15"/>
      <c r="B293" s="15"/>
      <c r="C293" s="16"/>
      <c r="D293" s="16"/>
      <c r="E293" s="15"/>
      <c r="F293" s="16" t="s">
        <v>41</v>
      </c>
      <c r="G293" s="15" t="s">
        <v>87</v>
      </c>
      <c r="H293" s="20"/>
      <c r="I293" s="20"/>
      <c r="J293" s="93"/>
      <c r="K293" s="20">
        <v>2102000</v>
      </c>
      <c r="L293" s="20">
        <v>2102000</v>
      </c>
      <c r="M293" s="93">
        <f>SUM(L293/K293)</f>
        <v>1</v>
      </c>
      <c r="N293" s="20">
        <f>SUM(K293)</f>
        <v>2102000</v>
      </c>
      <c r="O293" s="20">
        <f>SUM(L293)</f>
        <v>2102000</v>
      </c>
      <c r="P293" s="93">
        <f t="shared" si="90"/>
        <v>1</v>
      </c>
    </row>
    <row r="294" spans="1:16" ht="15.95" customHeight="1" x14ac:dyDescent="0.15">
      <c r="A294" s="15"/>
      <c r="B294" s="15"/>
      <c r="C294" s="16"/>
      <c r="D294" s="16"/>
      <c r="E294" s="15"/>
      <c r="F294" s="16"/>
      <c r="G294" s="15" t="s">
        <v>127</v>
      </c>
      <c r="H294" s="20"/>
      <c r="I294" s="20"/>
      <c r="J294" s="93"/>
      <c r="K294" s="20"/>
      <c r="L294" s="20"/>
      <c r="M294" s="93"/>
      <c r="N294" s="20"/>
      <c r="O294" s="15"/>
      <c r="P294" s="93"/>
    </row>
    <row r="295" spans="1:16" ht="15.95" customHeight="1" x14ac:dyDescent="0.15">
      <c r="A295" s="15"/>
      <c r="B295" s="15"/>
      <c r="C295" s="16"/>
      <c r="D295" s="16"/>
      <c r="E295" s="15"/>
      <c r="F295" s="16" t="s">
        <v>6</v>
      </c>
      <c r="G295" s="15" t="s">
        <v>67</v>
      </c>
      <c r="H295" s="20">
        <f>SUM(H291)</f>
        <v>1398000</v>
      </c>
      <c r="I295" s="20">
        <f>SUM(I291)</f>
        <v>1398000</v>
      </c>
      <c r="J295" s="93">
        <f t="shared" ref="J295" si="91">SUM(I295/H295)</f>
        <v>1</v>
      </c>
      <c r="K295" s="20"/>
      <c r="L295" s="20"/>
      <c r="M295" s="93"/>
      <c r="N295" s="20">
        <f t="shared" ref="N295:O297" si="92">SUM(N291)</f>
        <v>1398000</v>
      </c>
      <c r="O295" s="20">
        <f t="shared" si="92"/>
        <v>1398000</v>
      </c>
      <c r="P295" s="93">
        <f t="shared" si="90"/>
        <v>1</v>
      </c>
    </row>
    <row r="296" spans="1:16" ht="15.95" customHeight="1" x14ac:dyDescent="0.15">
      <c r="A296" s="15"/>
      <c r="B296" s="15"/>
      <c r="C296" s="16"/>
      <c r="D296" s="16"/>
      <c r="E296" s="15"/>
      <c r="F296" s="16" t="s">
        <v>317</v>
      </c>
      <c r="G296" s="15" t="s">
        <v>372</v>
      </c>
      <c r="H296" s="20"/>
      <c r="I296" s="20"/>
      <c r="J296" s="93"/>
      <c r="K296" s="20">
        <f>SUM(K292)</f>
        <v>280000</v>
      </c>
      <c r="L296" s="20">
        <f>SUM(L292)</f>
        <v>280000</v>
      </c>
      <c r="M296" s="93">
        <f>SUM(L296/K296)</f>
        <v>1</v>
      </c>
      <c r="N296" s="20">
        <f t="shared" si="92"/>
        <v>280000</v>
      </c>
      <c r="O296" s="20">
        <f t="shared" si="92"/>
        <v>280000</v>
      </c>
      <c r="P296" s="93">
        <f t="shared" si="90"/>
        <v>1</v>
      </c>
    </row>
    <row r="297" spans="1:16" ht="15.95" customHeight="1" x14ac:dyDescent="0.15">
      <c r="A297" s="15"/>
      <c r="B297" s="15"/>
      <c r="C297" s="16"/>
      <c r="D297" s="16"/>
      <c r="E297" s="15"/>
      <c r="F297" s="16" t="s">
        <v>41</v>
      </c>
      <c r="G297" s="15" t="s">
        <v>87</v>
      </c>
      <c r="H297" s="20"/>
      <c r="I297" s="20"/>
      <c r="J297" s="93"/>
      <c r="K297" s="20">
        <f>SUM(K293)</f>
        <v>2102000</v>
      </c>
      <c r="L297" s="20">
        <f>SUM(L293)</f>
        <v>2102000</v>
      </c>
      <c r="M297" s="93">
        <f>SUM(L297/K297)</f>
        <v>1</v>
      </c>
      <c r="N297" s="20">
        <f t="shared" si="92"/>
        <v>2102000</v>
      </c>
      <c r="O297" s="20">
        <f t="shared" si="92"/>
        <v>2102000</v>
      </c>
      <c r="P297" s="93">
        <f t="shared" si="90"/>
        <v>1</v>
      </c>
    </row>
    <row r="298" spans="1:16" ht="15.95" customHeight="1" x14ac:dyDescent="0.15">
      <c r="A298" s="27"/>
      <c r="B298" s="27"/>
      <c r="C298" s="28"/>
      <c r="D298" s="28"/>
      <c r="E298" s="27"/>
      <c r="F298" s="28"/>
      <c r="G298" s="27" t="s">
        <v>128</v>
      </c>
      <c r="H298" s="29">
        <f>SUM(H295:H297)</f>
        <v>1398000</v>
      </c>
      <c r="I298" s="29">
        <f>SUM(I295:I297)</f>
        <v>1398000</v>
      </c>
      <c r="J298" s="96"/>
      <c r="K298" s="29">
        <f>SUM(K296:K297)</f>
        <v>2382000</v>
      </c>
      <c r="L298" s="29">
        <f>SUM(L296:L297)</f>
        <v>2382000</v>
      </c>
      <c r="M298" s="96">
        <f>SUM(L298/K298)</f>
        <v>1</v>
      </c>
      <c r="N298" s="29">
        <f>SUM(N295:N297)</f>
        <v>3780000</v>
      </c>
      <c r="O298" s="29">
        <f>SUM(O295:O297)</f>
        <v>3780000</v>
      </c>
      <c r="P298" s="96">
        <f t="shared" si="90"/>
        <v>1</v>
      </c>
    </row>
    <row r="299" spans="1:16" ht="15.95" customHeight="1" x14ac:dyDescent="0.15">
      <c r="A299" s="15"/>
      <c r="B299" s="15"/>
      <c r="C299" s="16" t="s">
        <v>129</v>
      </c>
      <c r="D299" s="16"/>
      <c r="E299" s="15"/>
      <c r="F299" s="16"/>
      <c r="G299" s="15" t="s">
        <v>30</v>
      </c>
      <c r="H299" s="20"/>
      <c r="I299" s="20"/>
      <c r="J299" s="93"/>
      <c r="K299" s="20"/>
      <c r="L299" s="20"/>
      <c r="M299" s="93"/>
      <c r="N299" s="20"/>
      <c r="O299" s="15"/>
      <c r="P299" s="93"/>
    </row>
    <row r="300" spans="1:16" ht="15.95" customHeight="1" x14ac:dyDescent="0.15">
      <c r="A300" s="15"/>
      <c r="B300" s="15"/>
      <c r="C300" s="16"/>
      <c r="D300" s="16" t="s">
        <v>25</v>
      </c>
      <c r="E300" s="15"/>
      <c r="F300" s="16"/>
      <c r="G300" s="15" t="s">
        <v>26</v>
      </c>
      <c r="H300" s="20"/>
      <c r="I300" s="20"/>
      <c r="J300" s="93"/>
      <c r="K300" s="20"/>
      <c r="L300" s="20"/>
      <c r="M300" s="93"/>
      <c r="N300" s="20"/>
      <c r="O300" s="15"/>
      <c r="P300" s="93"/>
    </row>
    <row r="301" spans="1:16" ht="15.95" customHeight="1" x14ac:dyDescent="0.15">
      <c r="A301" s="15"/>
      <c r="B301" s="15"/>
      <c r="C301" s="16"/>
      <c r="D301" s="16"/>
      <c r="E301" s="15">
        <v>481</v>
      </c>
      <c r="F301" s="16"/>
      <c r="G301" s="15" t="s">
        <v>18</v>
      </c>
      <c r="H301" s="20">
        <v>0</v>
      </c>
      <c r="I301" s="20">
        <v>0</v>
      </c>
      <c r="J301" s="93"/>
      <c r="K301" s="20">
        <v>4000000</v>
      </c>
      <c r="L301" s="20">
        <v>2500000</v>
      </c>
      <c r="M301" s="93">
        <f>SUM(L301/K301)</f>
        <v>0.625</v>
      </c>
      <c r="N301" s="20">
        <f>SUM(H301+K301)</f>
        <v>4000000</v>
      </c>
      <c r="O301" s="20">
        <f>SUM(I301+L301)</f>
        <v>2500000</v>
      </c>
      <c r="P301" s="93">
        <f>SUM(O301/N301)</f>
        <v>0.625</v>
      </c>
    </row>
    <row r="302" spans="1:16" ht="15.95" customHeight="1" x14ac:dyDescent="0.15">
      <c r="A302" s="15"/>
      <c r="B302" s="15"/>
      <c r="C302" s="16"/>
      <c r="D302" s="16"/>
      <c r="E302" s="15"/>
      <c r="F302" s="16"/>
      <c r="G302" s="15" t="s">
        <v>114</v>
      </c>
      <c r="H302" s="20"/>
      <c r="I302" s="20"/>
      <c r="J302" s="93"/>
      <c r="K302" s="20"/>
      <c r="L302" s="20"/>
      <c r="M302" s="93"/>
      <c r="N302" s="20"/>
      <c r="O302" s="15"/>
      <c r="P302" s="93"/>
    </row>
    <row r="303" spans="1:16" ht="15.95" customHeight="1" x14ac:dyDescent="0.15">
      <c r="A303" s="15"/>
      <c r="B303" s="15"/>
      <c r="C303" s="16"/>
      <c r="D303" s="16"/>
      <c r="E303" s="15"/>
      <c r="F303" s="16" t="s">
        <v>6</v>
      </c>
      <c r="G303" s="15" t="s">
        <v>67</v>
      </c>
      <c r="H303" s="20">
        <f>SUM(H301:H301)</f>
        <v>0</v>
      </c>
      <c r="I303" s="20">
        <f>SUM(I301:I301)</f>
        <v>0</v>
      </c>
      <c r="J303" s="93"/>
      <c r="K303" s="20"/>
      <c r="L303" s="20"/>
      <c r="M303" s="93"/>
      <c r="N303" s="20">
        <f>SUM(H303)</f>
        <v>0</v>
      </c>
      <c r="O303" s="20">
        <f>SUM(I303)</f>
        <v>0</v>
      </c>
      <c r="P303" s="93"/>
    </row>
    <row r="304" spans="1:16" ht="15.95" customHeight="1" x14ac:dyDescent="0.15">
      <c r="A304" s="15"/>
      <c r="B304" s="15"/>
      <c r="C304" s="16"/>
      <c r="D304" s="16"/>
      <c r="E304" s="15"/>
      <c r="F304" s="16" t="s">
        <v>318</v>
      </c>
      <c r="G304" s="15" t="s">
        <v>382</v>
      </c>
      <c r="H304" s="20"/>
      <c r="I304" s="20"/>
      <c r="J304" s="93"/>
      <c r="K304" s="20">
        <v>1500000</v>
      </c>
      <c r="L304" s="20">
        <v>0</v>
      </c>
      <c r="M304" s="93">
        <f>SUM(L304/K304)</f>
        <v>0</v>
      </c>
      <c r="N304" s="20">
        <f>SUM(K304)</f>
        <v>1500000</v>
      </c>
      <c r="O304" s="20">
        <f>SUM(L304)</f>
        <v>0</v>
      </c>
      <c r="P304" s="93"/>
    </row>
    <row r="305" spans="1:16" ht="15" customHeight="1" x14ac:dyDescent="0.15">
      <c r="A305" s="15"/>
      <c r="B305" s="15"/>
      <c r="C305" s="16"/>
      <c r="D305" s="16"/>
      <c r="E305" s="15"/>
      <c r="F305" s="16" t="s">
        <v>41</v>
      </c>
      <c r="G305" s="15" t="s">
        <v>87</v>
      </c>
      <c r="H305" s="20"/>
      <c r="I305" s="20"/>
      <c r="J305" s="93"/>
      <c r="K305" s="20">
        <v>2500000</v>
      </c>
      <c r="L305" s="20">
        <v>2500000</v>
      </c>
      <c r="M305" s="93">
        <f>SUM(L305/K305)</f>
        <v>1</v>
      </c>
      <c r="N305" s="20">
        <f>SUM(K305)</f>
        <v>2500000</v>
      </c>
      <c r="O305" s="20">
        <f>SUM(L305)</f>
        <v>2500000</v>
      </c>
      <c r="P305" s="93">
        <f>SUM(O305/N305)</f>
        <v>1</v>
      </c>
    </row>
    <row r="306" spans="1:16" ht="15.95" customHeight="1" x14ac:dyDescent="0.15">
      <c r="A306" s="15"/>
      <c r="B306" s="15"/>
      <c r="C306" s="16"/>
      <c r="D306" s="16"/>
      <c r="E306" s="15"/>
      <c r="F306" s="16"/>
      <c r="G306" s="15" t="s">
        <v>130</v>
      </c>
      <c r="H306" s="20"/>
      <c r="I306" s="20"/>
      <c r="J306" s="93"/>
      <c r="K306" s="20"/>
      <c r="L306" s="20"/>
      <c r="M306" s="93"/>
      <c r="N306" s="20"/>
      <c r="O306" s="15"/>
      <c r="P306" s="93"/>
    </row>
    <row r="307" spans="1:16" ht="15.95" customHeight="1" x14ac:dyDescent="0.15">
      <c r="A307" s="15"/>
      <c r="B307" s="15"/>
      <c r="C307" s="16"/>
      <c r="D307" s="16"/>
      <c r="E307" s="15"/>
      <c r="F307" s="16" t="s">
        <v>6</v>
      </c>
      <c r="G307" s="15" t="s">
        <v>67</v>
      </c>
      <c r="H307" s="20">
        <f>SUM(H303)</f>
        <v>0</v>
      </c>
      <c r="I307" s="20">
        <f>SUM(I303)</f>
        <v>0</v>
      </c>
      <c r="J307" s="93"/>
      <c r="K307" s="20"/>
      <c r="L307" s="20"/>
      <c r="M307" s="93"/>
      <c r="N307" s="20">
        <f t="shared" ref="N307:O309" si="93">SUM(N303)</f>
        <v>0</v>
      </c>
      <c r="O307" s="20">
        <f t="shared" si="93"/>
        <v>0</v>
      </c>
      <c r="P307" s="93"/>
    </row>
    <row r="308" spans="1:16" ht="15.95" customHeight="1" x14ac:dyDescent="0.15">
      <c r="A308" s="15"/>
      <c r="B308" s="15"/>
      <c r="C308" s="16"/>
      <c r="D308" s="16"/>
      <c r="E308" s="15"/>
      <c r="F308" s="16" t="s">
        <v>318</v>
      </c>
      <c r="G308" s="15" t="s">
        <v>382</v>
      </c>
      <c r="H308" s="20"/>
      <c r="I308" s="20"/>
      <c r="J308" s="93"/>
      <c r="K308" s="20">
        <f>SUM(K304)</f>
        <v>1500000</v>
      </c>
      <c r="L308" s="20">
        <f>SUM(L304)</f>
        <v>0</v>
      </c>
      <c r="M308" s="93">
        <f>SUM(L308/K308)</f>
        <v>0</v>
      </c>
      <c r="N308" s="20">
        <f t="shared" si="93"/>
        <v>1500000</v>
      </c>
      <c r="O308" s="20">
        <f t="shared" si="93"/>
        <v>0</v>
      </c>
      <c r="P308" s="93">
        <f>SUM(O308/N308)</f>
        <v>0</v>
      </c>
    </row>
    <row r="309" spans="1:16" ht="15.95" customHeight="1" x14ac:dyDescent="0.15">
      <c r="A309" s="15"/>
      <c r="B309" s="15"/>
      <c r="C309" s="16"/>
      <c r="D309" s="16"/>
      <c r="E309" s="15"/>
      <c r="F309" s="16" t="s">
        <v>41</v>
      </c>
      <c r="G309" s="15" t="s">
        <v>87</v>
      </c>
      <c r="H309" s="20"/>
      <c r="I309" s="20"/>
      <c r="J309" s="93"/>
      <c r="K309" s="20">
        <f>SUM(K305)</f>
        <v>2500000</v>
      </c>
      <c r="L309" s="20">
        <f>SUM(L305)</f>
        <v>2500000</v>
      </c>
      <c r="M309" s="93">
        <f>SUM(L309/K309)</f>
        <v>1</v>
      </c>
      <c r="N309" s="20">
        <f t="shared" si="93"/>
        <v>2500000</v>
      </c>
      <c r="O309" s="20">
        <f t="shared" si="93"/>
        <v>2500000</v>
      </c>
      <c r="P309" s="93">
        <f t="shared" ref="P309:P310" si="94">SUM(O309/N309)</f>
        <v>1</v>
      </c>
    </row>
    <row r="310" spans="1:16" ht="15.95" customHeight="1" x14ac:dyDescent="0.15">
      <c r="A310" s="27"/>
      <c r="B310" s="27"/>
      <c r="C310" s="28"/>
      <c r="D310" s="28"/>
      <c r="E310" s="27"/>
      <c r="F310" s="28"/>
      <c r="G310" s="27" t="s">
        <v>131</v>
      </c>
      <c r="H310" s="29">
        <f>SUM(H307)</f>
        <v>0</v>
      </c>
      <c r="I310" s="29">
        <f>SUM(I307)</f>
        <v>0</v>
      </c>
      <c r="J310" s="96"/>
      <c r="K310" s="29">
        <f>SUM(K308:K309)</f>
        <v>4000000</v>
      </c>
      <c r="L310" s="29">
        <f>SUM(L308:L309)</f>
        <v>2500000</v>
      </c>
      <c r="M310" s="96">
        <f>SUM(L310/K310)</f>
        <v>0.625</v>
      </c>
      <c r="N310" s="29">
        <f>SUM(N307:N309)</f>
        <v>4000000</v>
      </c>
      <c r="O310" s="29">
        <f>SUM(O307:O309)</f>
        <v>2500000</v>
      </c>
      <c r="P310" s="96">
        <f t="shared" si="94"/>
        <v>0.625</v>
      </c>
    </row>
    <row r="311" spans="1:16" ht="15.95" customHeight="1" x14ac:dyDescent="0.15">
      <c r="A311" s="15"/>
      <c r="B311" s="15"/>
      <c r="C311" s="16" t="s">
        <v>132</v>
      </c>
      <c r="D311" s="16"/>
      <c r="E311" s="15"/>
      <c r="F311" s="16"/>
      <c r="G311" s="15" t="s">
        <v>133</v>
      </c>
      <c r="H311" s="20"/>
      <c r="I311" s="20"/>
      <c r="J311" s="93"/>
      <c r="K311" s="20"/>
      <c r="L311" s="20"/>
      <c r="M311" s="93"/>
      <c r="N311" s="20"/>
      <c r="O311" s="15"/>
      <c r="P311" s="93"/>
    </row>
    <row r="312" spans="1:16" ht="15.95" customHeight="1" x14ac:dyDescent="0.15">
      <c r="A312" s="15"/>
      <c r="B312" s="15"/>
      <c r="C312" s="16"/>
      <c r="D312" s="16" t="s">
        <v>25</v>
      </c>
      <c r="E312" s="15"/>
      <c r="F312" s="16"/>
      <c r="G312" s="15" t="s">
        <v>26</v>
      </c>
      <c r="H312" s="20"/>
      <c r="I312" s="20"/>
      <c r="J312" s="93"/>
      <c r="K312" s="20"/>
      <c r="L312" s="20"/>
      <c r="M312" s="93"/>
      <c r="N312" s="20"/>
      <c r="O312" s="15"/>
      <c r="P312" s="93"/>
    </row>
    <row r="313" spans="1:16" ht="15.95" customHeight="1" x14ac:dyDescent="0.15">
      <c r="A313" s="15"/>
      <c r="B313" s="15"/>
      <c r="C313" s="16"/>
      <c r="D313" s="16"/>
      <c r="E313" s="15">
        <v>481</v>
      </c>
      <c r="F313" s="16"/>
      <c r="G313" s="15" t="s">
        <v>18</v>
      </c>
      <c r="H313" s="20">
        <v>500000</v>
      </c>
      <c r="I313" s="20">
        <v>500000</v>
      </c>
      <c r="J313" s="93">
        <f t="shared" ref="J313" si="95">SUM(I313/H313)</f>
        <v>1</v>
      </c>
      <c r="K313" s="20">
        <v>0</v>
      </c>
      <c r="L313" s="20">
        <v>0</v>
      </c>
      <c r="M313" s="93"/>
      <c r="N313" s="20">
        <f>SUM(H313+K313)</f>
        <v>500000</v>
      </c>
      <c r="O313" s="20">
        <f>SUM(I313+L313)</f>
        <v>500000</v>
      </c>
      <c r="P313" s="93">
        <f>SUM(O313/N313)</f>
        <v>1</v>
      </c>
    </row>
    <row r="314" spans="1:16" ht="15.95" customHeight="1" x14ac:dyDescent="0.15">
      <c r="A314" s="15"/>
      <c r="B314" s="15"/>
      <c r="C314" s="16"/>
      <c r="D314" s="16"/>
      <c r="E314" s="15"/>
      <c r="F314" s="16"/>
      <c r="G314" s="15" t="s">
        <v>114</v>
      </c>
      <c r="H314" s="20"/>
      <c r="I314" s="20"/>
      <c r="J314" s="93"/>
      <c r="K314" s="20"/>
      <c r="L314" s="20"/>
      <c r="M314" s="93"/>
      <c r="N314" s="20"/>
      <c r="O314" s="15"/>
      <c r="P314" s="93"/>
    </row>
    <row r="315" spans="1:16" ht="15.95" customHeight="1" x14ac:dyDescent="0.15">
      <c r="A315" s="15"/>
      <c r="B315" s="15"/>
      <c r="C315" s="16"/>
      <c r="D315" s="16"/>
      <c r="E315" s="15"/>
      <c r="F315" s="16" t="s">
        <v>6</v>
      </c>
      <c r="G315" s="15" t="s">
        <v>67</v>
      </c>
      <c r="H315" s="20">
        <f>SUM(H313)</f>
        <v>500000</v>
      </c>
      <c r="I315" s="20">
        <f>SUM(I313)</f>
        <v>500000</v>
      </c>
      <c r="J315" s="93">
        <f t="shared" ref="J315" si="96">SUM(I315/H315)</f>
        <v>1</v>
      </c>
      <c r="K315" s="20"/>
      <c r="L315" s="20"/>
      <c r="M315" s="93"/>
      <c r="N315" s="20">
        <f>SUM(H315)</f>
        <v>500000</v>
      </c>
      <c r="O315" s="20">
        <f>SUM(I315)</f>
        <v>500000</v>
      </c>
      <c r="P315" s="93">
        <f>SUM(O315/N315)</f>
        <v>1</v>
      </c>
    </row>
    <row r="316" spans="1:16" ht="15" customHeight="1" x14ac:dyDescent="0.15">
      <c r="A316" s="15"/>
      <c r="B316" s="15"/>
      <c r="C316" s="16"/>
      <c r="D316" s="16"/>
      <c r="E316" s="15"/>
      <c r="F316" s="16" t="s">
        <v>41</v>
      </c>
      <c r="G316" s="15" t="s">
        <v>87</v>
      </c>
      <c r="H316" s="20"/>
      <c r="I316" s="20"/>
      <c r="J316" s="93"/>
      <c r="K316" s="20">
        <f>SUM(K313)</f>
        <v>0</v>
      </c>
      <c r="L316" s="20">
        <f>SUM(L313)</f>
        <v>0</v>
      </c>
      <c r="M316" s="93"/>
      <c r="N316" s="20">
        <f>SUM(K316)</f>
        <v>0</v>
      </c>
      <c r="O316" s="20">
        <f>SUM(L316)</f>
        <v>0</v>
      </c>
      <c r="P316" s="93"/>
    </row>
    <row r="317" spans="1:16" ht="15.95" customHeight="1" x14ac:dyDescent="0.15">
      <c r="A317" s="15"/>
      <c r="B317" s="15"/>
      <c r="C317" s="16"/>
      <c r="D317" s="16"/>
      <c r="E317" s="15"/>
      <c r="F317" s="16"/>
      <c r="G317" s="15" t="s">
        <v>134</v>
      </c>
      <c r="H317" s="20"/>
      <c r="I317" s="20"/>
      <c r="J317" s="93"/>
      <c r="K317" s="20"/>
      <c r="L317" s="20"/>
      <c r="M317" s="93"/>
      <c r="N317" s="20"/>
      <c r="O317" s="15"/>
      <c r="P317" s="93"/>
    </row>
    <row r="318" spans="1:16" ht="15.95" customHeight="1" x14ac:dyDescent="0.15">
      <c r="A318" s="15"/>
      <c r="B318" s="15"/>
      <c r="C318" s="16"/>
      <c r="D318" s="16"/>
      <c r="E318" s="15"/>
      <c r="F318" s="16" t="s">
        <v>6</v>
      </c>
      <c r="G318" s="15" t="s">
        <v>67</v>
      </c>
      <c r="H318" s="20">
        <f>SUM(H315)</f>
        <v>500000</v>
      </c>
      <c r="I318" s="20">
        <f>SUM(I315)</f>
        <v>500000</v>
      </c>
      <c r="J318" s="93">
        <f>SUM(I318/H318)</f>
        <v>1</v>
      </c>
      <c r="K318" s="20"/>
      <c r="L318" s="20"/>
      <c r="M318" s="93"/>
      <c r="N318" s="20">
        <f>SUM(N315)</f>
        <v>500000</v>
      </c>
      <c r="O318" s="20">
        <f>SUM(O315)</f>
        <v>500000</v>
      </c>
      <c r="P318" s="93">
        <f>SUM(O318/N318)</f>
        <v>1</v>
      </c>
    </row>
    <row r="319" spans="1:16" ht="15.95" customHeight="1" x14ac:dyDescent="0.15">
      <c r="A319" s="15"/>
      <c r="B319" s="15"/>
      <c r="C319" s="16"/>
      <c r="D319" s="16"/>
      <c r="E319" s="15"/>
      <c r="F319" s="16" t="s">
        <v>41</v>
      </c>
      <c r="G319" s="15" t="s">
        <v>87</v>
      </c>
      <c r="H319" s="20"/>
      <c r="I319" s="20"/>
      <c r="J319" s="93"/>
      <c r="K319" s="20">
        <f>SUM(K316)</f>
        <v>0</v>
      </c>
      <c r="L319" s="20">
        <f>SUM(L316)</f>
        <v>0</v>
      </c>
      <c r="M319" s="93"/>
      <c r="N319" s="20">
        <f>SUM(N316)</f>
        <v>0</v>
      </c>
      <c r="O319" s="20">
        <f>SUM(O316)</f>
        <v>0</v>
      </c>
      <c r="P319" s="93"/>
    </row>
    <row r="320" spans="1:16" ht="15.95" customHeight="1" x14ac:dyDescent="0.15">
      <c r="A320" s="27"/>
      <c r="B320" s="27"/>
      <c r="C320" s="28"/>
      <c r="D320" s="28"/>
      <c r="E320" s="27"/>
      <c r="F320" s="28"/>
      <c r="G320" s="27" t="s">
        <v>135</v>
      </c>
      <c r="H320" s="29">
        <f>SUM(H318)</f>
        <v>500000</v>
      </c>
      <c r="I320" s="29">
        <f>SUM(I318)</f>
        <v>500000</v>
      </c>
      <c r="J320" s="96">
        <f t="shared" ref="J320" si="97">SUM(I320/H320)</f>
        <v>1</v>
      </c>
      <c r="K320" s="29">
        <f>SUM(K319)</f>
        <v>0</v>
      </c>
      <c r="L320" s="29">
        <f>SUM(L319)</f>
        <v>0</v>
      </c>
      <c r="M320" s="96"/>
      <c r="N320" s="29">
        <f>SUM(N318:N319)</f>
        <v>500000</v>
      </c>
      <c r="O320" s="29">
        <f>SUM(O318:O319)</f>
        <v>500000</v>
      </c>
      <c r="P320" s="96">
        <f>SUM(O320/N320)</f>
        <v>1</v>
      </c>
    </row>
    <row r="321" spans="1:16" ht="15.95" customHeight="1" x14ac:dyDescent="0.15">
      <c r="A321" s="15"/>
      <c r="B321" s="15"/>
      <c r="C321" s="16" t="s">
        <v>136</v>
      </c>
      <c r="D321" s="16"/>
      <c r="E321" s="15"/>
      <c r="F321" s="16"/>
      <c r="G321" s="15" t="s">
        <v>53</v>
      </c>
      <c r="H321" s="20"/>
      <c r="I321" s="20"/>
      <c r="J321" s="93"/>
      <c r="K321" s="20"/>
      <c r="L321" s="20"/>
      <c r="M321" s="93"/>
      <c r="N321" s="20"/>
      <c r="O321" s="15"/>
      <c r="P321" s="93"/>
    </row>
    <row r="322" spans="1:16" ht="15.95" customHeight="1" x14ac:dyDescent="0.15">
      <c r="A322" s="15"/>
      <c r="B322" s="15"/>
      <c r="C322" s="16"/>
      <c r="D322" s="16" t="s">
        <v>25</v>
      </c>
      <c r="E322" s="15"/>
      <c r="F322" s="16"/>
      <c r="G322" s="15" t="s">
        <v>26</v>
      </c>
      <c r="H322" s="20"/>
      <c r="I322" s="20"/>
      <c r="J322" s="93"/>
      <c r="K322" s="20"/>
      <c r="L322" s="20"/>
      <c r="M322" s="93"/>
      <c r="N322" s="20"/>
      <c r="O322" s="15"/>
      <c r="P322" s="93"/>
    </row>
    <row r="323" spans="1:16" ht="15.95" customHeight="1" x14ac:dyDescent="0.15">
      <c r="A323" s="15"/>
      <c r="B323" s="15"/>
      <c r="C323" s="16"/>
      <c r="D323" s="16"/>
      <c r="E323" s="15">
        <v>421</v>
      </c>
      <c r="F323" s="16"/>
      <c r="G323" s="15" t="s">
        <v>15</v>
      </c>
      <c r="H323" s="20">
        <v>300000</v>
      </c>
      <c r="I323" s="20">
        <v>299999.01</v>
      </c>
      <c r="J323" s="93">
        <f t="shared" ref="J323:J325" si="98">SUM(I323/H323)</f>
        <v>0.99999670000000007</v>
      </c>
      <c r="K323" s="20">
        <v>0</v>
      </c>
      <c r="L323" s="20">
        <v>0</v>
      </c>
      <c r="M323" s="93"/>
      <c r="N323" s="20">
        <f t="shared" ref="N323:O325" si="99">SUM(H323+K323)</f>
        <v>300000</v>
      </c>
      <c r="O323" s="20">
        <f t="shared" si="99"/>
        <v>299999.01</v>
      </c>
      <c r="P323" s="93">
        <f>SUM(O323/N323)</f>
        <v>0.99999670000000007</v>
      </c>
    </row>
    <row r="324" spans="1:16" ht="15.95" customHeight="1" x14ac:dyDescent="0.15">
      <c r="A324" s="15"/>
      <c r="B324" s="15"/>
      <c r="C324" s="16"/>
      <c r="D324" s="16"/>
      <c r="E324" s="15">
        <v>423</v>
      </c>
      <c r="F324" s="16"/>
      <c r="G324" s="15" t="s">
        <v>16</v>
      </c>
      <c r="H324" s="20">
        <v>200000</v>
      </c>
      <c r="I324" s="20">
        <v>200000</v>
      </c>
      <c r="J324" s="93">
        <f t="shared" si="98"/>
        <v>1</v>
      </c>
      <c r="K324" s="20">
        <v>0</v>
      </c>
      <c r="L324" s="20">
        <v>0</v>
      </c>
      <c r="M324" s="93"/>
      <c r="N324" s="20">
        <f t="shared" si="99"/>
        <v>200000</v>
      </c>
      <c r="O324" s="20">
        <f t="shared" si="99"/>
        <v>200000</v>
      </c>
      <c r="P324" s="93">
        <f t="shared" ref="P324:P330" si="100">SUM(O324/N324)</f>
        <v>1</v>
      </c>
    </row>
    <row r="325" spans="1:16" ht="15.95" customHeight="1" x14ac:dyDescent="0.15">
      <c r="A325" s="15"/>
      <c r="B325" s="15"/>
      <c r="C325" s="16"/>
      <c r="D325" s="16"/>
      <c r="E325" s="15">
        <v>426</v>
      </c>
      <c r="F325" s="16"/>
      <c r="G325" s="15" t="s">
        <v>17</v>
      </c>
      <c r="H325" s="20">
        <v>200000</v>
      </c>
      <c r="I325" s="20">
        <v>200000</v>
      </c>
      <c r="J325" s="93">
        <f t="shared" si="98"/>
        <v>1</v>
      </c>
      <c r="K325" s="20">
        <v>0</v>
      </c>
      <c r="L325" s="20">
        <v>0</v>
      </c>
      <c r="M325" s="93"/>
      <c r="N325" s="20">
        <f t="shared" si="99"/>
        <v>200000</v>
      </c>
      <c r="O325" s="20">
        <f t="shared" si="99"/>
        <v>200000</v>
      </c>
      <c r="P325" s="93">
        <f t="shared" si="100"/>
        <v>1</v>
      </c>
    </row>
    <row r="326" spans="1:16" ht="15.95" customHeight="1" x14ac:dyDescent="0.15">
      <c r="A326" s="15"/>
      <c r="B326" s="15"/>
      <c r="C326" s="16"/>
      <c r="D326" s="16"/>
      <c r="E326" s="15"/>
      <c r="F326" s="16"/>
      <c r="G326" s="15" t="s">
        <v>114</v>
      </c>
      <c r="H326" s="20"/>
      <c r="I326" s="20"/>
      <c r="J326" s="93"/>
      <c r="K326" s="20"/>
      <c r="L326" s="20"/>
      <c r="M326" s="93"/>
      <c r="N326" s="20"/>
      <c r="O326" s="15"/>
      <c r="P326" s="93"/>
    </row>
    <row r="327" spans="1:16" ht="15.95" customHeight="1" x14ac:dyDescent="0.15">
      <c r="A327" s="15"/>
      <c r="B327" s="15"/>
      <c r="C327" s="16"/>
      <c r="D327" s="16"/>
      <c r="E327" s="15"/>
      <c r="F327" s="16" t="s">
        <v>6</v>
      </c>
      <c r="G327" s="15" t="s">
        <v>67</v>
      </c>
      <c r="H327" s="20">
        <f>SUM(H323:H325)</f>
        <v>700000</v>
      </c>
      <c r="I327" s="20">
        <f>SUM(I323:I325)</f>
        <v>699999.01</v>
      </c>
      <c r="J327" s="93">
        <f t="shared" ref="J327" si="101">SUM(I327/H327)</f>
        <v>0.99999858571428568</v>
      </c>
      <c r="K327" s="20"/>
      <c r="L327" s="20"/>
      <c r="M327" s="93"/>
      <c r="N327" s="20">
        <f>SUM(H327)</f>
        <v>700000</v>
      </c>
      <c r="O327" s="20">
        <f>SUM(I327)</f>
        <v>699999.01</v>
      </c>
      <c r="P327" s="93">
        <f t="shared" si="100"/>
        <v>0.99999858571428568</v>
      </c>
    </row>
    <row r="328" spans="1:16" ht="15" customHeight="1" x14ac:dyDescent="0.15">
      <c r="A328" s="15"/>
      <c r="B328" s="15"/>
      <c r="C328" s="16"/>
      <c r="D328" s="16"/>
      <c r="E328" s="15"/>
      <c r="F328" s="16" t="s">
        <v>41</v>
      </c>
      <c r="G328" s="15" t="s">
        <v>87</v>
      </c>
      <c r="H328" s="20"/>
      <c r="I328" s="20"/>
      <c r="J328" s="93"/>
      <c r="K328" s="20">
        <f>SUM(K323:K325)</f>
        <v>0</v>
      </c>
      <c r="L328" s="20">
        <f>SUM(L323:L325)</f>
        <v>0</v>
      </c>
      <c r="M328" s="93"/>
      <c r="N328" s="20">
        <f>SUM(K328)</f>
        <v>0</v>
      </c>
      <c r="O328" s="20">
        <f>SUM(L328)</f>
        <v>0</v>
      </c>
      <c r="P328" s="93"/>
    </row>
    <row r="329" spans="1:16" ht="15.95" customHeight="1" x14ac:dyDescent="0.15">
      <c r="A329" s="15"/>
      <c r="B329" s="15"/>
      <c r="C329" s="16"/>
      <c r="D329" s="16"/>
      <c r="E329" s="15"/>
      <c r="F329" s="16"/>
      <c r="G329" s="15" t="s">
        <v>137</v>
      </c>
      <c r="H329" s="20"/>
      <c r="I329" s="20"/>
      <c r="J329" s="93"/>
      <c r="K329" s="20"/>
      <c r="L329" s="20"/>
      <c r="M329" s="93"/>
      <c r="N329" s="20"/>
      <c r="O329" s="15"/>
      <c r="P329" s="93"/>
    </row>
    <row r="330" spans="1:16" ht="15.95" customHeight="1" x14ac:dyDescent="0.15">
      <c r="A330" s="15"/>
      <c r="B330" s="15"/>
      <c r="C330" s="16"/>
      <c r="D330" s="16"/>
      <c r="E330" s="15"/>
      <c r="F330" s="16" t="s">
        <v>6</v>
      </c>
      <c r="G330" s="15" t="s">
        <v>67</v>
      </c>
      <c r="H330" s="20">
        <f>SUM(H327)</f>
        <v>700000</v>
      </c>
      <c r="I330" s="20">
        <f>SUM(I327)</f>
        <v>699999.01</v>
      </c>
      <c r="J330" s="93">
        <f>SUM(I330/H330)</f>
        <v>0.99999858571428568</v>
      </c>
      <c r="K330" s="20"/>
      <c r="L330" s="20"/>
      <c r="M330" s="93"/>
      <c r="N330" s="20">
        <f>SUM(N327)</f>
        <v>700000</v>
      </c>
      <c r="O330" s="20">
        <f>SUM(O327)</f>
        <v>699999.01</v>
      </c>
      <c r="P330" s="93">
        <f t="shared" si="100"/>
        <v>0.99999858571428568</v>
      </c>
    </row>
    <row r="331" spans="1:16" ht="15.95" customHeight="1" x14ac:dyDescent="0.15">
      <c r="A331" s="15"/>
      <c r="B331" s="15"/>
      <c r="C331" s="16"/>
      <c r="D331" s="16"/>
      <c r="E331" s="15"/>
      <c r="F331" s="16" t="s">
        <v>41</v>
      </c>
      <c r="G331" s="15" t="s">
        <v>87</v>
      </c>
      <c r="H331" s="20"/>
      <c r="I331" s="20"/>
      <c r="J331" s="93"/>
      <c r="K331" s="20">
        <f>SUM(K328)</f>
        <v>0</v>
      </c>
      <c r="L331" s="20">
        <f>SUM(L328)</f>
        <v>0</v>
      </c>
      <c r="M331" s="93"/>
      <c r="N331" s="20">
        <f>SUM(N328)</f>
        <v>0</v>
      </c>
      <c r="O331" s="20">
        <f>SUM(O328)</f>
        <v>0</v>
      </c>
      <c r="P331" s="93"/>
    </row>
    <row r="332" spans="1:16" ht="15.95" customHeight="1" x14ac:dyDescent="0.15">
      <c r="A332" s="27"/>
      <c r="B332" s="27"/>
      <c r="C332" s="28"/>
      <c r="D332" s="28"/>
      <c r="E332" s="27"/>
      <c r="F332" s="28"/>
      <c r="G332" s="27" t="s">
        <v>138</v>
      </c>
      <c r="H332" s="29">
        <f>SUM(H330)</f>
        <v>700000</v>
      </c>
      <c r="I332" s="29">
        <f>SUM(I330)</f>
        <v>699999.01</v>
      </c>
      <c r="J332" s="96">
        <f t="shared" ref="J332" si="102">SUM(I332/H332)</f>
        <v>0.99999858571428568</v>
      </c>
      <c r="K332" s="29">
        <f>SUM(K331)</f>
        <v>0</v>
      </c>
      <c r="L332" s="29">
        <f>SUM(L331)</f>
        <v>0</v>
      </c>
      <c r="M332" s="96"/>
      <c r="N332" s="29">
        <f>SUM(N330:N331)</f>
        <v>700000</v>
      </c>
      <c r="O332" s="29">
        <f>SUM(O330:O331)</f>
        <v>699999.01</v>
      </c>
      <c r="P332" s="96">
        <f>SUM(O332/N332)</f>
        <v>0.99999858571428568</v>
      </c>
    </row>
    <row r="333" spans="1:16" ht="19.5" customHeight="1" x14ac:dyDescent="0.15">
      <c r="A333" s="15"/>
      <c r="B333" s="15"/>
      <c r="C333" s="16" t="s">
        <v>383</v>
      </c>
      <c r="D333" s="16"/>
      <c r="E333" s="15"/>
      <c r="F333" s="16"/>
      <c r="G333" s="17" t="s">
        <v>158</v>
      </c>
      <c r="H333" s="20"/>
      <c r="I333" s="20"/>
      <c r="J333" s="93"/>
      <c r="K333" s="20"/>
      <c r="L333" s="20"/>
      <c r="M333" s="93"/>
      <c r="N333" s="20"/>
      <c r="O333" s="15"/>
      <c r="P333" s="93"/>
    </row>
    <row r="334" spans="1:16" ht="15.95" customHeight="1" x14ac:dyDescent="0.15">
      <c r="A334" s="15"/>
      <c r="B334" s="15"/>
      <c r="C334" s="16"/>
      <c r="D334" s="16" t="s">
        <v>25</v>
      </c>
      <c r="E334" s="15"/>
      <c r="F334" s="16"/>
      <c r="G334" s="15" t="s">
        <v>26</v>
      </c>
      <c r="H334" s="20"/>
      <c r="I334" s="20"/>
      <c r="J334" s="93"/>
      <c r="K334" s="20"/>
      <c r="L334" s="20"/>
      <c r="M334" s="93"/>
      <c r="N334" s="20"/>
      <c r="O334" s="15"/>
      <c r="P334" s="93"/>
    </row>
    <row r="335" spans="1:16" ht="15.95" customHeight="1" x14ac:dyDescent="0.15">
      <c r="A335" s="15"/>
      <c r="B335" s="15"/>
      <c r="C335" s="16"/>
      <c r="D335" s="16"/>
      <c r="E335" s="15">
        <v>481</v>
      </c>
      <c r="F335" s="16"/>
      <c r="G335" s="15" t="s">
        <v>5</v>
      </c>
      <c r="H335" s="20">
        <v>100</v>
      </c>
      <c r="I335" s="20">
        <v>0</v>
      </c>
      <c r="J335" s="93">
        <f t="shared" ref="J335:J337" si="103">SUM(I335/H335)</f>
        <v>0</v>
      </c>
      <c r="K335" s="20">
        <v>0</v>
      </c>
      <c r="L335" s="20">
        <v>0</v>
      </c>
      <c r="M335" s="93"/>
      <c r="N335" s="20">
        <f>SUM(H335+K335)</f>
        <v>100</v>
      </c>
      <c r="O335" s="20">
        <f>SUM(I335+L335)</f>
        <v>0</v>
      </c>
      <c r="P335" s="93">
        <f>SUM(O335/N335)</f>
        <v>0</v>
      </c>
    </row>
    <row r="336" spans="1:16" ht="15.95" customHeight="1" x14ac:dyDescent="0.15">
      <c r="A336" s="15"/>
      <c r="B336" s="15"/>
      <c r="C336" s="16"/>
      <c r="D336" s="16"/>
      <c r="E336" s="15"/>
      <c r="F336" s="16"/>
      <c r="G336" s="15" t="s">
        <v>147</v>
      </c>
      <c r="H336" s="20"/>
      <c r="I336" s="20"/>
      <c r="J336" s="93"/>
      <c r="K336" s="20"/>
      <c r="L336" s="20"/>
      <c r="M336" s="93"/>
      <c r="N336" s="20"/>
      <c r="O336" s="15"/>
      <c r="P336" s="93"/>
    </row>
    <row r="337" spans="1:16" ht="15.95" customHeight="1" x14ac:dyDescent="0.15">
      <c r="A337" s="15"/>
      <c r="B337" s="15"/>
      <c r="C337" s="16"/>
      <c r="D337" s="16"/>
      <c r="E337" s="15"/>
      <c r="F337" s="16" t="s">
        <v>6</v>
      </c>
      <c r="G337" s="15" t="s">
        <v>67</v>
      </c>
      <c r="H337" s="20">
        <f>SUM(H335)</f>
        <v>100</v>
      </c>
      <c r="I337" s="20">
        <f>SUM(I335)</f>
        <v>0</v>
      </c>
      <c r="J337" s="93">
        <f t="shared" si="103"/>
        <v>0</v>
      </c>
      <c r="K337" s="20"/>
      <c r="L337" s="20"/>
      <c r="M337" s="93"/>
      <c r="N337" s="20">
        <f>SUM(H337)</f>
        <v>100</v>
      </c>
      <c r="O337" s="20">
        <f>SUM(I337)</f>
        <v>0</v>
      </c>
      <c r="P337" s="93">
        <f>SUM(O337/N337)</f>
        <v>0</v>
      </c>
    </row>
    <row r="338" spans="1:16" ht="15" customHeight="1" x14ac:dyDescent="0.15">
      <c r="A338" s="15"/>
      <c r="B338" s="15"/>
      <c r="C338" s="16"/>
      <c r="D338" s="16"/>
      <c r="E338" s="15"/>
      <c r="F338" s="16" t="s">
        <v>41</v>
      </c>
      <c r="G338" s="15" t="s">
        <v>87</v>
      </c>
      <c r="H338" s="20"/>
      <c r="I338" s="20"/>
      <c r="J338" s="93"/>
      <c r="K338" s="20">
        <f>SUM(K335)</f>
        <v>0</v>
      </c>
      <c r="L338" s="20">
        <f>SUM(L335)</f>
        <v>0</v>
      </c>
      <c r="M338" s="93"/>
      <c r="N338" s="20">
        <f>SUM(K338)</f>
        <v>0</v>
      </c>
      <c r="O338" s="20">
        <f>SUM(L338)</f>
        <v>0</v>
      </c>
      <c r="P338" s="93"/>
    </row>
    <row r="339" spans="1:16" ht="15.95" customHeight="1" x14ac:dyDescent="0.15">
      <c r="A339" s="15"/>
      <c r="B339" s="15"/>
      <c r="C339" s="16"/>
      <c r="D339" s="16"/>
      <c r="E339" s="15"/>
      <c r="F339" s="16"/>
      <c r="G339" s="15" t="s">
        <v>219</v>
      </c>
      <c r="H339" s="20"/>
      <c r="I339" s="20"/>
      <c r="J339" s="93"/>
      <c r="K339" s="20"/>
      <c r="L339" s="20"/>
      <c r="M339" s="93"/>
      <c r="N339" s="20"/>
      <c r="O339" s="15"/>
      <c r="P339" s="93"/>
    </row>
    <row r="340" spans="1:16" ht="15.95" customHeight="1" x14ac:dyDescent="0.15">
      <c r="A340" s="15"/>
      <c r="B340" s="15"/>
      <c r="C340" s="16"/>
      <c r="D340" s="16"/>
      <c r="E340" s="15"/>
      <c r="F340" s="16" t="s">
        <v>6</v>
      </c>
      <c r="G340" s="15" t="s">
        <v>67</v>
      </c>
      <c r="H340" s="20">
        <f>SUM(H337)</f>
        <v>100</v>
      </c>
      <c r="I340" s="20">
        <f>SUM(I337)</f>
        <v>0</v>
      </c>
      <c r="J340" s="93">
        <f t="shared" ref="J340" si="104">SUM(I340/H340)</f>
        <v>0</v>
      </c>
      <c r="K340" s="20"/>
      <c r="L340" s="20"/>
      <c r="M340" s="93"/>
      <c r="N340" s="20">
        <f>SUM(N337)</f>
        <v>100</v>
      </c>
      <c r="O340" s="20">
        <f>SUM(O337)</f>
        <v>0</v>
      </c>
      <c r="P340" s="93">
        <f t="shared" ref="P340:P342" si="105">SUM(O340/N340)</f>
        <v>0</v>
      </c>
    </row>
    <row r="341" spans="1:16" ht="15.95" customHeight="1" x14ac:dyDescent="0.15">
      <c r="A341" s="15"/>
      <c r="B341" s="15"/>
      <c r="C341" s="16"/>
      <c r="D341" s="16"/>
      <c r="E341" s="15"/>
      <c r="F341" s="16" t="s">
        <v>41</v>
      </c>
      <c r="G341" s="15" t="s">
        <v>87</v>
      </c>
      <c r="H341" s="20"/>
      <c r="I341" s="20"/>
      <c r="J341" s="93"/>
      <c r="K341" s="20">
        <f>SUM(K338)</f>
        <v>0</v>
      </c>
      <c r="L341" s="20">
        <f>SUM(L338)</f>
        <v>0</v>
      </c>
      <c r="M341" s="93"/>
      <c r="N341" s="20">
        <f>SUM(N338)</f>
        <v>0</v>
      </c>
      <c r="O341" s="20">
        <f>SUM(O338)</f>
        <v>0</v>
      </c>
      <c r="P341" s="93"/>
    </row>
    <row r="342" spans="1:16" ht="15.95" customHeight="1" x14ac:dyDescent="0.15">
      <c r="A342" s="27"/>
      <c r="B342" s="27"/>
      <c r="C342" s="28"/>
      <c r="D342" s="28"/>
      <c r="E342" s="27"/>
      <c r="F342" s="28"/>
      <c r="G342" s="27" t="s">
        <v>220</v>
      </c>
      <c r="H342" s="29">
        <f>SUM(H340:H341)</f>
        <v>100</v>
      </c>
      <c r="I342" s="29">
        <f>SUM(I340:I341)</f>
        <v>0</v>
      </c>
      <c r="J342" s="96">
        <f>SUM(I342/H342)</f>
        <v>0</v>
      </c>
      <c r="K342" s="29">
        <f>SUM(K341)</f>
        <v>0</v>
      </c>
      <c r="L342" s="29">
        <f>SUM(L341)</f>
        <v>0</v>
      </c>
      <c r="M342" s="96"/>
      <c r="N342" s="29">
        <f>SUM(N340:N341)</f>
        <v>100</v>
      </c>
      <c r="O342" s="29">
        <f>SUM(O340:O341)</f>
        <v>0</v>
      </c>
      <c r="P342" s="96">
        <f t="shared" si="105"/>
        <v>0</v>
      </c>
    </row>
    <row r="343" spans="1:16" ht="15.95" customHeight="1" x14ac:dyDescent="0.15">
      <c r="A343" s="15"/>
      <c r="B343" s="15"/>
      <c r="C343" s="16" t="s">
        <v>139</v>
      </c>
      <c r="D343" s="16"/>
      <c r="E343" s="15"/>
      <c r="F343" s="16"/>
      <c r="G343" s="15" t="s">
        <v>52</v>
      </c>
      <c r="H343" s="20"/>
      <c r="I343" s="20"/>
      <c r="J343" s="93"/>
      <c r="K343" s="20"/>
      <c r="L343" s="20"/>
      <c r="M343" s="93"/>
      <c r="N343" s="20"/>
      <c r="O343" s="15"/>
      <c r="P343" s="93"/>
    </row>
    <row r="344" spans="1:16" ht="15.95" customHeight="1" x14ac:dyDescent="0.15">
      <c r="A344" s="15"/>
      <c r="B344" s="15"/>
      <c r="C344" s="16"/>
      <c r="D344" s="16" t="s">
        <v>25</v>
      </c>
      <c r="E344" s="15"/>
      <c r="F344" s="16"/>
      <c r="G344" s="15" t="s">
        <v>26</v>
      </c>
      <c r="H344" s="20"/>
      <c r="I344" s="20"/>
      <c r="J344" s="93"/>
      <c r="K344" s="20"/>
      <c r="L344" s="20"/>
      <c r="M344" s="93"/>
      <c r="N344" s="20"/>
      <c r="O344" s="15"/>
      <c r="P344" s="93"/>
    </row>
    <row r="345" spans="1:16" ht="15.95" customHeight="1" x14ac:dyDescent="0.15">
      <c r="A345" s="15"/>
      <c r="B345" s="15"/>
      <c r="C345" s="16"/>
      <c r="D345" s="16"/>
      <c r="E345" s="15">
        <v>481</v>
      </c>
      <c r="F345" s="16"/>
      <c r="G345" s="15" t="s">
        <v>5</v>
      </c>
      <c r="H345" s="20">
        <v>700000</v>
      </c>
      <c r="I345" s="20">
        <v>700000</v>
      </c>
      <c r="J345" s="93">
        <f t="shared" ref="J345" si="106">SUM(I345/H345)</f>
        <v>1</v>
      </c>
      <c r="K345" s="20">
        <v>0</v>
      </c>
      <c r="L345" s="20">
        <v>0</v>
      </c>
      <c r="M345" s="93"/>
      <c r="N345" s="20">
        <f>SUM(H345+K345)</f>
        <v>700000</v>
      </c>
      <c r="O345" s="20">
        <f>SUM(I345+L345)</f>
        <v>700000</v>
      </c>
      <c r="P345" s="93">
        <f>SUM(O345/N345)</f>
        <v>1</v>
      </c>
    </row>
    <row r="346" spans="1:16" ht="15.95" customHeight="1" x14ac:dyDescent="0.15">
      <c r="A346" s="15"/>
      <c r="B346" s="15"/>
      <c r="C346" s="16"/>
      <c r="D346" s="16"/>
      <c r="E346" s="15"/>
      <c r="F346" s="16"/>
      <c r="G346" s="15" t="s">
        <v>114</v>
      </c>
      <c r="H346" s="20"/>
      <c r="I346" s="20"/>
      <c r="J346" s="93"/>
      <c r="K346" s="20"/>
      <c r="L346" s="20"/>
      <c r="M346" s="93"/>
      <c r="N346" s="20"/>
      <c r="O346" s="15"/>
      <c r="P346" s="93"/>
    </row>
    <row r="347" spans="1:16" ht="15.95" customHeight="1" x14ac:dyDescent="0.15">
      <c r="A347" s="15"/>
      <c r="B347" s="15"/>
      <c r="C347" s="16"/>
      <c r="D347" s="16"/>
      <c r="E347" s="15"/>
      <c r="F347" s="16" t="s">
        <v>6</v>
      </c>
      <c r="G347" s="15" t="s">
        <v>67</v>
      </c>
      <c r="H347" s="20">
        <f>SUM(H345)</f>
        <v>700000</v>
      </c>
      <c r="I347" s="20">
        <f>SUM(I345)</f>
        <v>700000</v>
      </c>
      <c r="J347" s="93">
        <f t="shared" ref="J347" si="107">SUM(I347/H347)</f>
        <v>1</v>
      </c>
      <c r="K347" s="20"/>
      <c r="L347" s="20"/>
      <c r="M347" s="93"/>
      <c r="N347" s="20">
        <f>SUM(H347)</f>
        <v>700000</v>
      </c>
      <c r="O347" s="20">
        <f>SUM(I347)</f>
        <v>700000</v>
      </c>
      <c r="P347" s="93">
        <f>SUM(O347/N347)</f>
        <v>1</v>
      </c>
    </row>
    <row r="348" spans="1:16" ht="15" customHeight="1" x14ac:dyDescent="0.15">
      <c r="A348" s="15"/>
      <c r="B348" s="15"/>
      <c r="C348" s="16"/>
      <c r="D348" s="16"/>
      <c r="E348" s="15"/>
      <c r="F348" s="16" t="s">
        <v>41</v>
      </c>
      <c r="G348" s="15" t="s">
        <v>87</v>
      </c>
      <c r="H348" s="20"/>
      <c r="I348" s="20"/>
      <c r="J348" s="93"/>
      <c r="K348" s="20">
        <f>SUM(K345:K345)</f>
        <v>0</v>
      </c>
      <c r="L348" s="20"/>
      <c r="M348" s="93"/>
      <c r="N348" s="20">
        <f>SUM(K348)</f>
        <v>0</v>
      </c>
      <c r="O348" s="15"/>
      <c r="P348" s="93"/>
    </row>
    <row r="349" spans="1:16" ht="15.95" customHeight="1" x14ac:dyDescent="0.15">
      <c r="A349" s="15"/>
      <c r="B349" s="15"/>
      <c r="C349" s="16"/>
      <c r="D349" s="16"/>
      <c r="E349" s="15"/>
      <c r="F349" s="16"/>
      <c r="G349" s="15" t="s">
        <v>140</v>
      </c>
      <c r="H349" s="20"/>
      <c r="I349" s="20"/>
      <c r="J349" s="93"/>
      <c r="K349" s="20"/>
      <c r="L349" s="20"/>
      <c r="M349" s="93"/>
      <c r="N349" s="20"/>
      <c r="O349" s="15"/>
      <c r="P349" s="93"/>
    </row>
    <row r="350" spans="1:16" ht="15.95" customHeight="1" x14ac:dyDescent="0.15">
      <c r="A350" s="15"/>
      <c r="B350" s="15"/>
      <c r="C350" s="16"/>
      <c r="D350" s="16"/>
      <c r="E350" s="15"/>
      <c r="F350" s="16" t="s">
        <v>6</v>
      </c>
      <c r="G350" s="15" t="s">
        <v>67</v>
      </c>
      <c r="H350" s="20">
        <f>SUM(H347)</f>
        <v>700000</v>
      </c>
      <c r="I350" s="20">
        <f>SUM(I347)</f>
        <v>700000</v>
      </c>
      <c r="J350" s="93">
        <f>SUM(I350/H350)</f>
        <v>1</v>
      </c>
      <c r="K350" s="20"/>
      <c r="L350" s="20"/>
      <c r="M350" s="93"/>
      <c r="N350" s="20">
        <f>SUM(H350)</f>
        <v>700000</v>
      </c>
      <c r="O350" s="20">
        <f>SUM(I350)</f>
        <v>700000</v>
      </c>
      <c r="P350" s="93">
        <f>SUM(O350/N350)</f>
        <v>1</v>
      </c>
    </row>
    <row r="351" spans="1:16" ht="15.95" customHeight="1" x14ac:dyDescent="0.15">
      <c r="A351" s="15"/>
      <c r="B351" s="15"/>
      <c r="C351" s="16"/>
      <c r="D351" s="16"/>
      <c r="E351" s="15"/>
      <c r="F351" s="16" t="s">
        <v>41</v>
      </c>
      <c r="G351" s="15" t="s">
        <v>87</v>
      </c>
      <c r="H351" s="20"/>
      <c r="I351" s="20"/>
      <c r="J351" s="93"/>
      <c r="K351" s="20">
        <f>SUM(K348)</f>
        <v>0</v>
      </c>
      <c r="L351" s="20">
        <f>SUM(L348)</f>
        <v>0</v>
      </c>
      <c r="M351" s="93"/>
      <c r="N351" s="20">
        <f>SUM(K351)</f>
        <v>0</v>
      </c>
      <c r="O351" s="20">
        <f>SUM(L351)</f>
        <v>0</v>
      </c>
      <c r="P351" s="93"/>
    </row>
    <row r="352" spans="1:16" ht="15.95" customHeight="1" x14ac:dyDescent="0.15">
      <c r="A352" s="27"/>
      <c r="B352" s="27"/>
      <c r="C352" s="28"/>
      <c r="D352" s="28"/>
      <c r="E352" s="27"/>
      <c r="F352" s="28"/>
      <c r="G352" s="27" t="s">
        <v>141</v>
      </c>
      <c r="H352" s="29">
        <f>SUM(H350)</f>
        <v>700000</v>
      </c>
      <c r="I352" s="29">
        <f>SUM(I350)</f>
        <v>700000</v>
      </c>
      <c r="J352" s="96">
        <f t="shared" ref="J352" si="108">SUM(I352/H352)</f>
        <v>1</v>
      </c>
      <c r="K352" s="29">
        <f>SUM(K351)</f>
        <v>0</v>
      </c>
      <c r="L352" s="29">
        <f>SUM(L351)</f>
        <v>0</v>
      </c>
      <c r="M352" s="96"/>
      <c r="N352" s="29">
        <f>SUM(N350:N351)</f>
        <v>700000</v>
      </c>
      <c r="O352" s="29">
        <f>SUM(O350:O351)</f>
        <v>700000</v>
      </c>
      <c r="P352" s="96">
        <f>SUM(O352/N352)</f>
        <v>1</v>
      </c>
    </row>
    <row r="353" spans="1:16" ht="15.95" customHeight="1" x14ac:dyDescent="0.15">
      <c r="A353" s="15"/>
      <c r="B353" s="15"/>
      <c r="C353" s="16"/>
      <c r="D353" s="16"/>
      <c r="E353" s="15"/>
      <c r="F353" s="16"/>
      <c r="G353" s="15" t="s">
        <v>142</v>
      </c>
      <c r="H353" s="20"/>
      <c r="I353" s="20"/>
      <c r="J353" s="93"/>
      <c r="K353" s="20"/>
      <c r="L353" s="20"/>
      <c r="M353" s="93"/>
      <c r="N353" s="20"/>
      <c r="O353" s="15"/>
      <c r="P353" s="93"/>
    </row>
    <row r="354" spans="1:16" ht="15.95" customHeight="1" x14ac:dyDescent="0.15">
      <c r="A354" s="15"/>
      <c r="B354" s="15"/>
      <c r="C354" s="16"/>
      <c r="D354" s="16"/>
      <c r="E354" s="15"/>
      <c r="F354" s="16" t="s">
        <v>6</v>
      </c>
      <c r="G354" s="15" t="s">
        <v>67</v>
      </c>
      <c r="H354" s="20">
        <f>SUM(H251+H262+H273+H284+H295+H307+H318+H330+H340+H350)</f>
        <v>35650100</v>
      </c>
      <c r="I354" s="20">
        <f>SUM(I251+I262+I273+I284+I295+I307+I318+I330+I340+I350)</f>
        <v>34871233.259999998</v>
      </c>
      <c r="J354" s="93">
        <f>SUM(I354/H354)</f>
        <v>0.97815246689350099</v>
      </c>
      <c r="K354" s="20"/>
      <c r="L354" s="20"/>
      <c r="M354" s="93"/>
      <c r="N354" s="20">
        <f>SUM(H354)</f>
        <v>35650100</v>
      </c>
      <c r="O354" s="20">
        <f>SUM(I354)</f>
        <v>34871233.259999998</v>
      </c>
      <c r="P354" s="93">
        <f>SUM(O354/N354)</f>
        <v>0.97815246689350099</v>
      </c>
    </row>
    <row r="355" spans="1:16" ht="15.95" customHeight="1" x14ac:dyDescent="0.15">
      <c r="A355" s="15"/>
      <c r="B355" s="15"/>
      <c r="C355" s="16"/>
      <c r="D355" s="16"/>
      <c r="E355" s="15"/>
      <c r="F355" s="16" t="s">
        <v>317</v>
      </c>
      <c r="G355" s="15" t="s">
        <v>372</v>
      </c>
      <c r="H355" s="20"/>
      <c r="I355" s="20"/>
      <c r="J355" s="93"/>
      <c r="K355" s="20">
        <f>SUM(K252+K274+K296)</f>
        <v>9830128</v>
      </c>
      <c r="L355" s="20">
        <f>SUM(L252+L274+L296)</f>
        <v>6112729.7000000002</v>
      </c>
      <c r="M355" s="93">
        <f>SUM(L355/K355)</f>
        <v>0.62183622634415348</v>
      </c>
      <c r="N355" s="20">
        <f t="shared" ref="N355:O357" si="109">SUM(K355)</f>
        <v>9830128</v>
      </c>
      <c r="O355" s="20">
        <f t="shared" si="109"/>
        <v>6112729.7000000002</v>
      </c>
      <c r="P355" s="93">
        <f t="shared" ref="P355:P357" si="110">SUM(O355/N355)</f>
        <v>0.62183622634415348</v>
      </c>
    </row>
    <row r="356" spans="1:16" ht="15.95" customHeight="1" x14ac:dyDescent="0.15">
      <c r="A356" s="15"/>
      <c r="B356" s="15"/>
      <c r="C356" s="16"/>
      <c r="D356" s="16"/>
      <c r="E356" s="15"/>
      <c r="F356" s="16" t="s">
        <v>318</v>
      </c>
      <c r="G356" s="15" t="s">
        <v>382</v>
      </c>
      <c r="H356" s="20"/>
      <c r="I356" s="20"/>
      <c r="J356" s="93"/>
      <c r="K356" s="20">
        <f>SUM(K308)</f>
        <v>1500000</v>
      </c>
      <c r="L356" s="20">
        <f>SUM(L308)</f>
        <v>0</v>
      </c>
      <c r="M356" s="93">
        <f t="shared" ref="M356:M357" si="111">SUM(L356/K356)</f>
        <v>0</v>
      </c>
      <c r="N356" s="20">
        <f t="shared" si="109"/>
        <v>1500000</v>
      </c>
      <c r="O356" s="20">
        <f t="shared" si="109"/>
        <v>0</v>
      </c>
      <c r="P356" s="93">
        <f t="shared" si="110"/>
        <v>0</v>
      </c>
    </row>
    <row r="357" spans="1:16" ht="15.95" customHeight="1" x14ac:dyDescent="0.15">
      <c r="A357" s="15"/>
      <c r="B357" s="15"/>
      <c r="C357" s="16"/>
      <c r="D357" s="16"/>
      <c r="E357" s="15"/>
      <c r="F357" s="16" t="s">
        <v>41</v>
      </c>
      <c r="G357" s="15" t="s">
        <v>87</v>
      </c>
      <c r="H357" s="20"/>
      <c r="I357" s="20"/>
      <c r="J357" s="93"/>
      <c r="K357" s="20">
        <f>SUM(K253+K263+K275+K285+K297+K309+K319+K331+K341+K351)</f>
        <v>6800000</v>
      </c>
      <c r="L357" s="20">
        <f>SUM(L253+L263+L275+L285+L297+L309+L319+L331+L341+L351)</f>
        <v>6800000</v>
      </c>
      <c r="M357" s="93">
        <f t="shared" si="111"/>
        <v>1</v>
      </c>
      <c r="N357" s="20">
        <f t="shared" si="109"/>
        <v>6800000</v>
      </c>
      <c r="O357" s="20">
        <f t="shared" si="109"/>
        <v>6800000</v>
      </c>
      <c r="P357" s="93">
        <f t="shared" si="110"/>
        <v>1</v>
      </c>
    </row>
    <row r="358" spans="1:16" ht="15.95" customHeight="1" x14ac:dyDescent="0.15">
      <c r="A358" s="24"/>
      <c r="B358" s="24"/>
      <c r="C358" s="25"/>
      <c r="D358" s="25"/>
      <c r="E358" s="24"/>
      <c r="F358" s="25"/>
      <c r="G358" s="24" t="s">
        <v>143</v>
      </c>
      <c r="H358" s="26">
        <f>SUM(H354)</f>
        <v>35650100</v>
      </c>
      <c r="I358" s="26">
        <f>SUM(I354)</f>
        <v>34871233.259999998</v>
      </c>
      <c r="J358" s="97">
        <f>SUM(I358/H358)</f>
        <v>0.97815246689350099</v>
      </c>
      <c r="K358" s="26">
        <f>SUM(K357)</f>
        <v>6800000</v>
      </c>
      <c r="L358" s="26">
        <f>SUM(L357)</f>
        <v>6800000</v>
      </c>
      <c r="M358" s="97">
        <f>SUM(L358/K358)</f>
        <v>1</v>
      </c>
      <c r="N358" s="26">
        <f>SUM(N354:N357)</f>
        <v>53780228</v>
      </c>
      <c r="O358" s="26">
        <f>SUM(O354:O357)</f>
        <v>47783962.960000001</v>
      </c>
      <c r="P358" s="97">
        <f>SUM(O358/N358)</f>
        <v>0.88850428376763302</v>
      </c>
    </row>
    <row r="359" spans="1:16" ht="15.95" customHeight="1" x14ac:dyDescent="0.15">
      <c r="A359" s="15"/>
      <c r="B359" s="15"/>
      <c r="C359" s="16" t="s">
        <v>46</v>
      </c>
      <c r="D359" s="16"/>
      <c r="E359" s="15"/>
      <c r="F359" s="16"/>
      <c r="G359" s="15" t="s">
        <v>144</v>
      </c>
      <c r="H359" s="20"/>
      <c r="I359" s="20"/>
      <c r="J359" s="93"/>
      <c r="K359" s="20"/>
      <c r="L359" s="20"/>
      <c r="M359" s="93"/>
      <c r="N359" s="20"/>
      <c r="O359" s="15"/>
      <c r="P359" s="93"/>
    </row>
    <row r="360" spans="1:16" ht="19.5" customHeight="1" x14ac:dyDescent="0.15">
      <c r="A360" s="15"/>
      <c r="B360" s="15"/>
      <c r="C360" s="16" t="s">
        <v>145</v>
      </c>
      <c r="D360" s="16"/>
      <c r="E360" s="15"/>
      <c r="F360" s="16"/>
      <c r="G360" s="17" t="s">
        <v>146</v>
      </c>
      <c r="H360" s="20"/>
      <c r="I360" s="20"/>
      <c r="J360" s="93"/>
      <c r="K360" s="20"/>
      <c r="L360" s="20"/>
      <c r="M360" s="93"/>
      <c r="N360" s="20"/>
      <c r="O360" s="15"/>
      <c r="P360" s="93"/>
    </row>
    <row r="361" spans="1:16" ht="15.95" customHeight="1" x14ac:dyDescent="0.15">
      <c r="A361" s="15"/>
      <c r="B361" s="15"/>
      <c r="C361" s="16"/>
      <c r="D361" s="16" t="s">
        <v>31</v>
      </c>
      <c r="E361" s="15"/>
      <c r="F361" s="16"/>
      <c r="G361" s="15" t="s">
        <v>32</v>
      </c>
      <c r="H361" s="20"/>
      <c r="I361" s="20"/>
      <c r="J361" s="93"/>
      <c r="K361" s="20"/>
      <c r="L361" s="20"/>
      <c r="M361" s="93"/>
      <c r="N361" s="20"/>
      <c r="O361" s="15"/>
      <c r="P361" s="93"/>
    </row>
    <row r="362" spans="1:16" ht="15.95" customHeight="1" x14ac:dyDescent="0.15">
      <c r="A362" s="15"/>
      <c r="B362" s="15"/>
      <c r="C362" s="16"/>
      <c r="D362" s="16"/>
      <c r="E362" s="15">
        <v>481</v>
      </c>
      <c r="F362" s="16"/>
      <c r="G362" s="15" t="s">
        <v>5</v>
      </c>
      <c r="H362" s="20">
        <v>5500000</v>
      </c>
      <c r="I362" s="20">
        <v>4966600</v>
      </c>
      <c r="J362" s="93">
        <f>SUM(I362/H362)</f>
        <v>0.90301818181818183</v>
      </c>
      <c r="K362" s="20">
        <v>0</v>
      </c>
      <c r="L362" s="20">
        <v>0</v>
      </c>
      <c r="M362" s="93"/>
      <c r="N362" s="20">
        <f>SUM(H362)</f>
        <v>5500000</v>
      </c>
      <c r="O362" s="20">
        <f>SUM(I362)</f>
        <v>4966600</v>
      </c>
      <c r="P362" s="93">
        <f>SUM(O362/N362)</f>
        <v>0.90301818181818183</v>
      </c>
    </row>
    <row r="363" spans="1:16" ht="15.95" customHeight="1" x14ac:dyDescent="0.15">
      <c r="A363" s="15"/>
      <c r="B363" s="15"/>
      <c r="C363" s="16"/>
      <c r="D363" s="16"/>
      <c r="E363" s="15"/>
      <c r="F363" s="16"/>
      <c r="G363" s="15" t="s">
        <v>147</v>
      </c>
      <c r="H363" s="20"/>
      <c r="I363" s="20"/>
      <c r="J363" s="93"/>
      <c r="K363" s="20"/>
      <c r="L363" s="20"/>
      <c r="M363" s="93"/>
      <c r="N363" s="20"/>
      <c r="O363" s="15"/>
      <c r="P363" s="93"/>
    </row>
    <row r="364" spans="1:16" ht="15.95" customHeight="1" x14ac:dyDescent="0.15">
      <c r="A364" s="15"/>
      <c r="B364" s="15"/>
      <c r="C364" s="16"/>
      <c r="D364" s="16"/>
      <c r="E364" s="15"/>
      <c r="F364" s="16" t="s">
        <v>6</v>
      </c>
      <c r="G364" s="15" t="s">
        <v>67</v>
      </c>
      <c r="H364" s="20">
        <f>SUM(H362)</f>
        <v>5500000</v>
      </c>
      <c r="I364" s="20">
        <f>SUM(I362)</f>
        <v>4966600</v>
      </c>
      <c r="J364" s="93">
        <f t="shared" ref="J364" si="112">SUM(I364/H364)</f>
        <v>0.90301818181818183</v>
      </c>
      <c r="K364" s="20"/>
      <c r="L364" s="20"/>
      <c r="M364" s="93"/>
      <c r="N364" s="20">
        <f>SUM(H364)</f>
        <v>5500000</v>
      </c>
      <c r="O364" s="20">
        <f>SUM(I364)</f>
        <v>4966600</v>
      </c>
      <c r="P364" s="93">
        <f>SUM(O364/N364)</f>
        <v>0.90301818181818183</v>
      </c>
    </row>
    <row r="365" spans="1:16" ht="15" customHeight="1" x14ac:dyDescent="0.15">
      <c r="A365" s="15"/>
      <c r="B365" s="15"/>
      <c r="C365" s="16"/>
      <c r="D365" s="16"/>
      <c r="E365" s="15"/>
      <c r="F365" s="16" t="s">
        <v>41</v>
      </c>
      <c r="G365" s="15" t="s">
        <v>87</v>
      </c>
      <c r="H365" s="20"/>
      <c r="I365" s="20"/>
      <c r="J365" s="93"/>
      <c r="K365" s="20">
        <f>SUM(K362)</f>
        <v>0</v>
      </c>
      <c r="L365" s="20">
        <f>SUM(L362)</f>
        <v>0</v>
      </c>
      <c r="M365" s="93"/>
      <c r="N365" s="20">
        <f>SUM(K365)</f>
        <v>0</v>
      </c>
      <c r="O365" s="20">
        <f>SUM(L365)</f>
        <v>0</v>
      </c>
      <c r="P365" s="93"/>
    </row>
    <row r="366" spans="1:16" ht="15.95" customHeight="1" x14ac:dyDescent="0.15">
      <c r="A366" s="15"/>
      <c r="B366" s="15"/>
      <c r="C366" s="16"/>
      <c r="D366" s="16"/>
      <c r="E366" s="15"/>
      <c r="F366" s="16"/>
      <c r="G366" s="15" t="s">
        <v>148</v>
      </c>
      <c r="H366" s="20"/>
      <c r="I366" s="20"/>
      <c r="J366" s="93"/>
      <c r="K366" s="20"/>
      <c r="L366" s="20"/>
      <c r="M366" s="93"/>
      <c r="N366" s="20"/>
      <c r="O366" s="15"/>
      <c r="P366" s="93"/>
    </row>
    <row r="367" spans="1:16" ht="15.95" customHeight="1" x14ac:dyDescent="0.15">
      <c r="A367" s="15"/>
      <c r="B367" s="15"/>
      <c r="C367" s="16"/>
      <c r="D367" s="16"/>
      <c r="E367" s="15"/>
      <c r="F367" s="16" t="s">
        <v>6</v>
      </c>
      <c r="G367" s="15" t="s">
        <v>67</v>
      </c>
      <c r="H367" s="20">
        <f>SUM(H364)</f>
        <v>5500000</v>
      </c>
      <c r="I367" s="20">
        <f>SUM(I364)</f>
        <v>4966600</v>
      </c>
      <c r="J367" s="93">
        <f t="shared" ref="J367:J369" si="113">SUM(I367/H367)</f>
        <v>0.90301818181818183</v>
      </c>
      <c r="K367" s="20"/>
      <c r="L367" s="20"/>
      <c r="M367" s="93"/>
      <c r="N367" s="20">
        <f>SUM(N364)</f>
        <v>5500000</v>
      </c>
      <c r="O367" s="20">
        <f>SUM(O364)</f>
        <v>4966600</v>
      </c>
      <c r="P367" s="93">
        <f>SUM(O367/N367)</f>
        <v>0.90301818181818183</v>
      </c>
    </row>
    <row r="368" spans="1:16" ht="15.95" customHeight="1" x14ac:dyDescent="0.15">
      <c r="A368" s="15"/>
      <c r="B368" s="15"/>
      <c r="C368" s="16"/>
      <c r="D368" s="16"/>
      <c r="E368" s="15"/>
      <c r="F368" s="16" t="s">
        <v>41</v>
      </c>
      <c r="G368" s="15" t="s">
        <v>87</v>
      </c>
      <c r="H368" s="20"/>
      <c r="I368" s="20"/>
      <c r="J368" s="93"/>
      <c r="K368" s="20">
        <f>SUM(K365)</f>
        <v>0</v>
      </c>
      <c r="L368" s="20">
        <f>SUM(L365)</f>
        <v>0</v>
      </c>
      <c r="M368" s="93"/>
      <c r="N368" s="20">
        <f>SUM(N365)</f>
        <v>0</v>
      </c>
      <c r="O368" s="20">
        <f>SUM(O365)</f>
        <v>0</v>
      </c>
      <c r="P368" s="93"/>
    </row>
    <row r="369" spans="1:16" ht="15.95" customHeight="1" x14ac:dyDescent="0.15">
      <c r="A369" s="27"/>
      <c r="B369" s="27"/>
      <c r="C369" s="28"/>
      <c r="D369" s="28"/>
      <c r="E369" s="27"/>
      <c r="F369" s="28"/>
      <c r="G369" s="27" t="s">
        <v>149</v>
      </c>
      <c r="H369" s="29">
        <f>SUM(H367)</f>
        <v>5500000</v>
      </c>
      <c r="I369" s="29">
        <f>SUM(I367)</f>
        <v>4966600</v>
      </c>
      <c r="J369" s="96">
        <f t="shared" si="113"/>
        <v>0.90301818181818183</v>
      </c>
      <c r="K369" s="29">
        <f>SUM(K368)</f>
        <v>0</v>
      </c>
      <c r="L369" s="29">
        <f>SUM(L368)</f>
        <v>0</v>
      </c>
      <c r="M369" s="96"/>
      <c r="N369" s="29">
        <f>SUM(N367:N368)</f>
        <v>5500000</v>
      </c>
      <c r="O369" s="29">
        <f>SUM(O367:O368)</f>
        <v>4966600</v>
      </c>
      <c r="P369" s="96">
        <f>SUM(O369/N369)</f>
        <v>0.90301818181818183</v>
      </c>
    </row>
    <row r="370" spans="1:16" ht="19.5" customHeight="1" x14ac:dyDescent="0.15">
      <c r="A370" s="15"/>
      <c r="B370" s="15"/>
      <c r="C370" s="16" t="s">
        <v>150</v>
      </c>
      <c r="D370" s="16"/>
      <c r="E370" s="15"/>
      <c r="F370" s="16"/>
      <c r="G370" s="17" t="s">
        <v>151</v>
      </c>
      <c r="H370" s="20"/>
      <c r="I370" s="20"/>
      <c r="J370" s="93"/>
      <c r="K370" s="20"/>
      <c r="L370" s="20"/>
      <c r="M370" s="93"/>
      <c r="N370" s="20"/>
      <c r="O370" s="15"/>
      <c r="P370" s="93"/>
    </row>
    <row r="371" spans="1:16" ht="15.95" customHeight="1" x14ac:dyDescent="0.15">
      <c r="A371" s="15"/>
      <c r="B371" s="15"/>
      <c r="C371" s="16"/>
      <c r="D371" s="16" t="s">
        <v>31</v>
      </c>
      <c r="E371" s="15"/>
      <c r="F371" s="16"/>
      <c r="G371" s="15" t="s">
        <v>32</v>
      </c>
      <c r="H371" s="20"/>
      <c r="I371" s="20"/>
      <c r="J371" s="93"/>
      <c r="K371" s="20"/>
      <c r="L371" s="20"/>
      <c r="M371" s="93"/>
      <c r="N371" s="20"/>
      <c r="O371" s="15"/>
      <c r="P371" s="93"/>
    </row>
    <row r="372" spans="1:16" ht="15.95" customHeight="1" x14ac:dyDescent="0.15">
      <c r="A372" s="15"/>
      <c r="B372" s="15"/>
      <c r="C372" s="16"/>
      <c r="D372" s="16"/>
      <c r="E372" s="15">
        <v>481</v>
      </c>
      <c r="F372" s="16"/>
      <c r="G372" s="15" t="s">
        <v>5</v>
      </c>
      <c r="H372" s="20">
        <v>1650000</v>
      </c>
      <c r="I372" s="20">
        <v>1621891.65</v>
      </c>
      <c r="J372" s="93">
        <f t="shared" ref="J372" si="114">SUM(I372/H372)</f>
        <v>0.98296463636363629</v>
      </c>
      <c r="K372" s="20">
        <v>0</v>
      </c>
      <c r="L372" s="20">
        <v>0</v>
      </c>
      <c r="M372" s="93"/>
      <c r="N372" s="20">
        <f>SUM(H372+K372)</f>
        <v>1650000</v>
      </c>
      <c r="O372" s="20">
        <f>SUM(I372+L372)</f>
        <v>1621891.65</v>
      </c>
      <c r="P372" s="93">
        <f>SUM(O372/N372)</f>
        <v>0.98296463636363629</v>
      </c>
    </row>
    <row r="373" spans="1:16" ht="15.95" customHeight="1" x14ac:dyDescent="0.15">
      <c r="A373" s="15"/>
      <c r="B373" s="15"/>
      <c r="C373" s="16"/>
      <c r="D373" s="16"/>
      <c r="E373" s="15"/>
      <c r="F373" s="16"/>
      <c r="G373" s="15" t="s">
        <v>147</v>
      </c>
      <c r="H373" s="20"/>
      <c r="I373" s="20"/>
      <c r="J373" s="93"/>
      <c r="K373" s="20"/>
      <c r="L373" s="20"/>
      <c r="M373" s="93"/>
      <c r="N373" s="20"/>
      <c r="O373" s="15"/>
      <c r="P373" s="93"/>
    </row>
    <row r="374" spans="1:16" ht="15.95" customHeight="1" x14ac:dyDescent="0.15">
      <c r="A374" s="15"/>
      <c r="B374" s="15"/>
      <c r="C374" s="16"/>
      <c r="D374" s="16"/>
      <c r="E374" s="15"/>
      <c r="F374" s="16" t="s">
        <v>6</v>
      </c>
      <c r="G374" s="15" t="s">
        <v>67</v>
      </c>
      <c r="H374" s="20">
        <f>SUM(H372)</f>
        <v>1650000</v>
      </c>
      <c r="I374" s="20">
        <f>SUM(I372)</f>
        <v>1621891.65</v>
      </c>
      <c r="J374" s="93">
        <f>SUM(I374/H374)</f>
        <v>0.98296463636363629</v>
      </c>
      <c r="K374" s="20"/>
      <c r="L374" s="20"/>
      <c r="M374" s="93"/>
      <c r="N374" s="20">
        <f>SUM(H374)</f>
        <v>1650000</v>
      </c>
      <c r="O374" s="20">
        <f>SUM(I374)</f>
        <v>1621891.65</v>
      </c>
      <c r="P374" s="93">
        <f>SUM(O374/N374)</f>
        <v>0.98296463636363629</v>
      </c>
    </row>
    <row r="375" spans="1:16" ht="15" customHeight="1" x14ac:dyDescent="0.15">
      <c r="A375" s="15"/>
      <c r="B375" s="15"/>
      <c r="C375" s="16"/>
      <c r="D375" s="16"/>
      <c r="E375" s="15"/>
      <c r="F375" s="16" t="s">
        <v>41</v>
      </c>
      <c r="G375" s="15" t="s">
        <v>87</v>
      </c>
      <c r="H375" s="20"/>
      <c r="I375" s="20"/>
      <c r="J375" s="93"/>
      <c r="K375" s="20">
        <f>SUM(K372)</f>
        <v>0</v>
      </c>
      <c r="L375" s="20">
        <f>SUM(L372)</f>
        <v>0</v>
      </c>
      <c r="M375" s="93"/>
      <c r="N375" s="20">
        <f>SUM(K375)</f>
        <v>0</v>
      </c>
      <c r="O375" s="20">
        <f>SUM(L375)</f>
        <v>0</v>
      </c>
      <c r="P375" s="93"/>
    </row>
    <row r="376" spans="1:16" ht="15.95" customHeight="1" x14ac:dyDescent="0.15">
      <c r="A376" s="15"/>
      <c r="B376" s="15"/>
      <c r="C376" s="16"/>
      <c r="D376" s="16"/>
      <c r="E376" s="15"/>
      <c r="F376" s="16"/>
      <c r="G376" s="15" t="s">
        <v>152</v>
      </c>
      <c r="H376" s="20"/>
      <c r="I376" s="20"/>
      <c r="J376" s="93"/>
      <c r="K376" s="20"/>
      <c r="L376" s="20"/>
      <c r="M376" s="93"/>
      <c r="N376" s="20"/>
      <c r="O376" s="15"/>
      <c r="P376" s="93"/>
    </row>
    <row r="377" spans="1:16" ht="15.95" customHeight="1" x14ac:dyDescent="0.15">
      <c r="A377" s="15"/>
      <c r="B377" s="15"/>
      <c r="C377" s="16"/>
      <c r="D377" s="16"/>
      <c r="E377" s="15"/>
      <c r="F377" s="16" t="s">
        <v>6</v>
      </c>
      <c r="G377" s="15" t="s">
        <v>67</v>
      </c>
      <c r="H377" s="20">
        <f>SUM(H374)</f>
        <v>1650000</v>
      </c>
      <c r="I377" s="20">
        <f>SUM(I374)</f>
        <v>1621891.65</v>
      </c>
      <c r="J377" s="93">
        <f t="shared" ref="J377" si="115">SUM(I377/H377)</f>
        <v>0.98296463636363629</v>
      </c>
      <c r="K377" s="20"/>
      <c r="L377" s="20"/>
      <c r="M377" s="93"/>
      <c r="N377" s="20">
        <f>SUM(N374)</f>
        <v>1650000</v>
      </c>
      <c r="O377" s="20">
        <f>SUM(O374)</f>
        <v>1621891.65</v>
      </c>
      <c r="P377" s="93">
        <f>SUM(O377/N377)</f>
        <v>0.98296463636363629</v>
      </c>
    </row>
    <row r="378" spans="1:16" ht="15.95" customHeight="1" x14ac:dyDescent="0.15">
      <c r="A378" s="15"/>
      <c r="B378" s="15"/>
      <c r="C378" s="16"/>
      <c r="D378" s="16"/>
      <c r="E378" s="15"/>
      <c r="F378" s="16" t="s">
        <v>41</v>
      </c>
      <c r="G378" s="15" t="s">
        <v>87</v>
      </c>
      <c r="H378" s="20"/>
      <c r="I378" s="20"/>
      <c r="J378" s="93"/>
      <c r="K378" s="20">
        <f>SUM(K375)</f>
        <v>0</v>
      </c>
      <c r="L378" s="20">
        <f>SUM(L375)</f>
        <v>0</v>
      </c>
      <c r="M378" s="93"/>
      <c r="N378" s="20">
        <f>SUM(N375)</f>
        <v>0</v>
      </c>
      <c r="O378" s="20">
        <f>SUM(O375)</f>
        <v>0</v>
      </c>
      <c r="P378" s="93"/>
    </row>
    <row r="379" spans="1:16" ht="15.95" customHeight="1" x14ac:dyDescent="0.15">
      <c r="A379" s="27"/>
      <c r="B379" s="27"/>
      <c r="C379" s="28"/>
      <c r="D379" s="28"/>
      <c r="E379" s="27"/>
      <c r="F379" s="28"/>
      <c r="G379" s="27" t="s">
        <v>153</v>
      </c>
      <c r="H379" s="29">
        <f>SUM(H377)</f>
        <v>1650000</v>
      </c>
      <c r="I379" s="29">
        <f>SUM(I377)</f>
        <v>1621891.65</v>
      </c>
      <c r="J379" s="96">
        <f t="shared" ref="J379" si="116">SUM(I379/H379)</f>
        <v>0.98296463636363629</v>
      </c>
      <c r="K379" s="29">
        <f>SUM(K378)</f>
        <v>0</v>
      </c>
      <c r="L379" s="29">
        <f>SUM(L378)</f>
        <v>0</v>
      </c>
      <c r="M379" s="96"/>
      <c r="N379" s="29">
        <f>SUM(N377:N378)</f>
        <v>1650000</v>
      </c>
      <c r="O379" s="29">
        <f>SUM(O377:O378)</f>
        <v>1621891.65</v>
      </c>
      <c r="P379" s="96">
        <f>SUM(O379/N379)</f>
        <v>0.98296463636363629</v>
      </c>
    </row>
    <row r="380" spans="1:16" ht="19.5" customHeight="1" x14ac:dyDescent="0.15">
      <c r="A380" s="15"/>
      <c r="B380" s="15"/>
      <c r="C380" s="16" t="s">
        <v>154</v>
      </c>
      <c r="D380" s="16"/>
      <c r="E380" s="15"/>
      <c r="F380" s="16"/>
      <c r="G380" s="17" t="s">
        <v>155</v>
      </c>
      <c r="H380" s="20"/>
      <c r="I380" s="20"/>
      <c r="J380" s="93"/>
      <c r="K380" s="20"/>
      <c r="L380" s="20"/>
      <c r="M380" s="93"/>
      <c r="N380" s="20"/>
      <c r="O380" s="15"/>
      <c r="P380" s="93"/>
    </row>
    <row r="381" spans="1:16" ht="15.95" customHeight="1" x14ac:dyDescent="0.15">
      <c r="A381" s="15"/>
      <c r="B381" s="15"/>
      <c r="C381" s="16"/>
      <c r="D381" s="16" t="s">
        <v>31</v>
      </c>
      <c r="E381" s="15"/>
      <c r="F381" s="16"/>
      <c r="G381" s="15" t="s">
        <v>32</v>
      </c>
      <c r="H381" s="20"/>
      <c r="I381" s="20"/>
      <c r="J381" s="93"/>
      <c r="K381" s="20"/>
      <c r="L381" s="20"/>
      <c r="M381" s="93"/>
      <c r="N381" s="20"/>
      <c r="O381" s="15"/>
      <c r="P381" s="93"/>
    </row>
    <row r="382" spans="1:16" ht="15.95" customHeight="1" x14ac:dyDescent="0.15">
      <c r="A382" s="15"/>
      <c r="B382" s="15"/>
      <c r="C382" s="16"/>
      <c r="D382" s="16"/>
      <c r="E382" s="15">
        <v>426</v>
      </c>
      <c r="F382" s="16"/>
      <c r="G382" s="15" t="s">
        <v>17</v>
      </c>
      <c r="H382" s="20">
        <v>482000</v>
      </c>
      <c r="I382" s="20">
        <v>412000</v>
      </c>
      <c r="J382" s="93">
        <f>SUM(I382/H382)</f>
        <v>0.85477178423236511</v>
      </c>
      <c r="K382" s="20">
        <v>0</v>
      </c>
      <c r="L382" s="20">
        <v>0</v>
      </c>
      <c r="M382" s="93"/>
      <c r="N382" s="20">
        <f>SUM(H382+K382)</f>
        <v>482000</v>
      </c>
      <c r="O382" s="20">
        <f>SUM(I382+L382)</f>
        <v>412000</v>
      </c>
      <c r="P382" s="93">
        <f>SUM(O382/N382)</f>
        <v>0.85477178423236511</v>
      </c>
    </row>
    <row r="383" spans="1:16" ht="15.95" customHeight="1" x14ac:dyDescent="0.15">
      <c r="A383" s="15"/>
      <c r="B383" s="15"/>
      <c r="C383" s="16"/>
      <c r="D383" s="16"/>
      <c r="E383" s="15"/>
      <c r="F383" s="16"/>
      <c r="G383" s="15" t="s">
        <v>147</v>
      </c>
      <c r="H383" s="20"/>
      <c r="I383" s="20"/>
      <c r="J383" s="93"/>
      <c r="K383" s="20"/>
      <c r="L383" s="20"/>
      <c r="M383" s="93"/>
      <c r="N383" s="20"/>
      <c r="O383" s="15"/>
      <c r="P383" s="93"/>
    </row>
    <row r="384" spans="1:16" ht="15.95" customHeight="1" x14ac:dyDescent="0.15">
      <c r="A384" s="15"/>
      <c r="B384" s="15"/>
      <c r="C384" s="16"/>
      <c r="D384" s="16"/>
      <c r="E384" s="15"/>
      <c r="F384" s="16" t="s">
        <v>6</v>
      </c>
      <c r="G384" s="15" t="s">
        <v>67</v>
      </c>
      <c r="H384" s="20">
        <f>SUM(H382)</f>
        <v>482000</v>
      </c>
      <c r="I384" s="20">
        <f>SUM(I382)</f>
        <v>412000</v>
      </c>
      <c r="J384" s="93">
        <f t="shared" ref="J384" si="117">SUM(I384/H384)</f>
        <v>0.85477178423236511</v>
      </c>
      <c r="K384" s="20"/>
      <c r="L384" s="20"/>
      <c r="M384" s="93"/>
      <c r="N384" s="20">
        <f>SUM(H384)</f>
        <v>482000</v>
      </c>
      <c r="O384" s="20">
        <f>SUM(I384)</f>
        <v>412000</v>
      </c>
      <c r="P384" s="93">
        <f>SUM(O384/N384)</f>
        <v>0.85477178423236511</v>
      </c>
    </row>
    <row r="385" spans="1:16" ht="15" customHeight="1" x14ac:dyDescent="0.15">
      <c r="A385" s="15"/>
      <c r="B385" s="15"/>
      <c r="C385" s="16"/>
      <c r="D385" s="16"/>
      <c r="E385" s="15"/>
      <c r="F385" s="16" t="s">
        <v>41</v>
      </c>
      <c r="G385" s="15" t="s">
        <v>87</v>
      </c>
      <c r="H385" s="20"/>
      <c r="I385" s="20"/>
      <c r="J385" s="93"/>
      <c r="K385" s="20">
        <f>SUM(K382)</f>
        <v>0</v>
      </c>
      <c r="L385" s="20">
        <f>SUM(L382)</f>
        <v>0</v>
      </c>
      <c r="M385" s="93"/>
      <c r="N385" s="20">
        <f>SUM(K385)</f>
        <v>0</v>
      </c>
      <c r="O385" s="20">
        <f>SUM(L385)</f>
        <v>0</v>
      </c>
      <c r="P385" s="93"/>
    </row>
    <row r="386" spans="1:16" ht="15.95" customHeight="1" x14ac:dyDescent="0.15">
      <c r="A386" s="15"/>
      <c r="B386" s="15"/>
      <c r="C386" s="16"/>
      <c r="D386" s="16"/>
      <c r="E386" s="15"/>
      <c r="F386" s="16"/>
      <c r="G386" s="15" t="s">
        <v>156</v>
      </c>
      <c r="H386" s="20"/>
      <c r="I386" s="20"/>
      <c r="J386" s="93"/>
      <c r="K386" s="20"/>
      <c r="L386" s="20"/>
      <c r="M386" s="93"/>
      <c r="N386" s="20"/>
      <c r="O386" s="15"/>
      <c r="P386" s="93"/>
    </row>
    <row r="387" spans="1:16" ht="15.95" customHeight="1" x14ac:dyDescent="0.15">
      <c r="A387" s="15"/>
      <c r="B387" s="15"/>
      <c r="C387" s="16"/>
      <c r="D387" s="16"/>
      <c r="E387" s="15"/>
      <c r="F387" s="16" t="s">
        <v>6</v>
      </c>
      <c r="G387" s="15" t="s">
        <v>67</v>
      </c>
      <c r="H387" s="20">
        <f>SUM(H384)</f>
        <v>482000</v>
      </c>
      <c r="I387" s="20">
        <f>SUM(I384)</f>
        <v>412000</v>
      </c>
      <c r="J387" s="93">
        <f t="shared" ref="J387:J389" si="118">SUM(I387/H387)</f>
        <v>0.85477178423236511</v>
      </c>
      <c r="K387" s="20"/>
      <c r="L387" s="20"/>
      <c r="M387" s="93"/>
      <c r="N387" s="20">
        <f>SUM(N384)</f>
        <v>482000</v>
      </c>
      <c r="O387" s="20">
        <f>SUM(O384)</f>
        <v>412000</v>
      </c>
      <c r="P387" s="93">
        <f>SUM(O387/N387)</f>
        <v>0.85477178423236511</v>
      </c>
    </row>
    <row r="388" spans="1:16" ht="15.95" customHeight="1" x14ac:dyDescent="0.15">
      <c r="A388" s="15"/>
      <c r="B388" s="15"/>
      <c r="C388" s="16"/>
      <c r="D388" s="16"/>
      <c r="E388" s="15"/>
      <c r="F388" s="16" t="s">
        <v>41</v>
      </c>
      <c r="G388" s="15" t="s">
        <v>87</v>
      </c>
      <c r="H388" s="20"/>
      <c r="I388" s="20"/>
      <c r="J388" s="93"/>
      <c r="K388" s="20">
        <f>SUM(K385)</f>
        <v>0</v>
      </c>
      <c r="L388" s="20">
        <f>SUM(L385)</f>
        <v>0</v>
      </c>
      <c r="M388" s="93"/>
      <c r="N388" s="20">
        <f>SUM(N385)</f>
        <v>0</v>
      </c>
      <c r="O388" s="20">
        <f>SUM(O385)</f>
        <v>0</v>
      </c>
      <c r="P388" s="93"/>
    </row>
    <row r="389" spans="1:16" ht="15.95" customHeight="1" x14ac:dyDescent="0.15">
      <c r="A389" s="27"/>
      <c r="B389" s="27"/>
      <c r="C389" s="28"/>
      <c r="D389" s="28"/>
      <c r="E389" s="27"/>
      <c r="F389" s="28"/>
      <c r="G389" s="27" t="s">
        <v>157</v>
      </c>
      <c r="H389" s="29">
        <f>SUM(H387)</f>
        <v>482000</v>
      </c>
      <c r="I389" s="29">
        <f>SUM(I387)</f>
        <v>412000</v>
      </c>
      <c r="J389" s="96">
        <f t="shared" si="118"/>
        <v>0.85477178423236511</v>
      </c>
      <c r="K389" s="29">
        <f>SUM(K388)</f>
        <v>0</v>
      </c>
      <c r="L389" s="29">
        <f>SUM(L388)</f>
        <v>0</v>
      </c>
      <c r="M389" s="96"/>
      <c r="N389" s="29">
        <f>SUM(N387:N388)</f>
        <v>482000</v>
      </c>
      <c r="O389" s="29">
        <f>SUM(O387:O388)</f>
        <v>412000</v>
      </c>
      <c r="P389" s="96">
        <f>SUM(O389/N389)</f>
        <v>0.85477178423236511</v>
      </c>
    </row>
    <row r="390" spans="1:16" ht="15.95" customHeight="1" x14ac:dyDescent="0.15">
      <c r="A390" s="15"/>
      <c r="B390" s="15"/>
      <c r="C390" s="16"/>
      <c r="D390" s="16"/>
      <c r="E390" s="15"/>
      <c r="F390" s="16"/>
      <c r="G390" s="15" t="s">
        <v>159</v>
      </c>
      <c r="H390" s="20"/>
      <c r="I390" s="20"/>
      <c r="J390" s="93"/>
      <c r="K390" s="20"/>
      <c r="L390" s="20"/>
      <c r="M390" s="93"/>
      <c r="N390" s="20"/>
      <c r="O390" s="15"/>
      <c r="P390" s="93"/>
    </row>
    <row r="391" spans="1:16" ht="15.95" customHeight="1" x14ac:dyDescent="0.15">
      <c r="A391" s="15"/>
      <c r="B391" s="15"/>
      <c r="C391" s="16"/>
      <c r="D391" s="16"/>
      <c r="E391" s="15"/>
      <c r="F391" s="16" t="s">
        <v>6</v>
      </c>
      <c r="G391" s="15" t="s">
        <v>67</v>
      </c>
      <c r="H391" s="20">
        <f>SUM(H367+H377+H387)</f>
        <v>7632000</v>
      </c>
      <c r="I391" s="20">
        <f>SUM(I367+I377+I387)</f>
        <v>7000491.6500000004</v>
      </c>
      <c r="J391" s="93">
        <f t="shared" ref="J391:J393" si="119">SUM(I391/H391)</f>
        <v>0.91725519523060806</v>
      </c>
      <c r="K391" s="20"/>
      <c r="L391" s="20"/>
      <c r="M391" s="93"/>
      <c r="N391" s="20">
        <f>SUM(H391)</f>
        <v>7632000</v>
      </c>
      <c r="O391" s="20">
        <f>SUM(I391)</f>
        <v>7000491.6500000004</v>
      </c>
      <c r="P391" s="93">
        <f>SUM(O391/N391)</f>
        <v>0.91725519523060806</v>
      </c>
    </row>
    <row r="392" spans="1:16" ht="15.95" customHeight="1" x14ac:dyDescent="0.15">
      <c r="A392" s="15"/>
      <c r="B392" s="15"/>
      <c r="C392" s="16"/>
      <c r="D392" s="16"/>
      <c r="E392" s="15"/>
      <c r="F392" s="16" t="s">
        <v>41</v>
      </c>
      <c r="G392" s="15" t="s">
        <v>87</v>
      </c>
      <c r="H392" s="20"/>
      <c r="I392" s="20"/>
      <c r="J392" s="93"/>
      <c r="K392" s="20">
        <f>SUM(K368+K378+K388)</f>
        <v>0</v>
      </c>
      <c r="L392" s="20">
        <f>SUM(L368+L378+L388)</f>
        <v>0</v>
      </c>
      <c r="M392" s="93"/>
      <c r="N392" s="20">
        <f>SUM(K392)</f>
        <v>0</v>
      </c>
      <c r="O392" s="20">
        <f>SUM(L392)</f>
        <v>0</v>
      </c>
      <c r="P392" s="93"/>
    </row>
    <row r="393" spans="1:16" ht="15.95" customHeight="1" x14ac:dyDescent="0.15">
      <c r="A393" s="24"/>
      <c r="B393" s="24"/>
      <c r="C393" s="25"/>
      <c r="D393" s="25"/>
      <c r="E393" s="24"/>
      <c r="F393" s="25"/>
      <c r="G393" s="24" t="s">
        <v>160</v>
      </c>
      <c r="H393" s="26">
        <f>SUM(H391)</f>
        <v>7632000</v>
      </c>
      <c r="I393" s="26">
        <f>SUM(I391)</f>
        <v>7000491.6500000004</v>
      </c>
      <c r="J393" s="97">
        <f t="shared" si="119"/>
        <v>0.91725519523060806</v>
      </c>
      <c r="K393" s="26">
        <f>SUM(K392)</f>
        <v>0</v>
      </c>
      <c r="L393" s="26">
        <f>SUM(L392)</f>
        <v>0</v>
      </c>
      <c r="M393" s="97"/>
      <c r="N393" s="26">
        <f>SUM(N391:N392)</f>
        <v>7632000</v>
      </c>
      <c r="O393" s="26">
        <f>SUM(O391:O392)</f>
        <v>7000491.6500000004</v>
      </c>
      <c r="P393" s="97">
        <f>SUM(O393/N393)</f>
        <v>0.91725519523060806</v>
      </c>
    </row>
    <row r="394" spans="1:16" ht="15.95" customHeight="1" x14ac:dyDescent="0.15">
      <c r="A394" s="15"/>
      <c r="B394" s="15"/>
      <c r="C394" s="16" t="s">
        <v>44</v>
      </c>
      <c r="D394" s="16"/>
      <c r="E394" s="15"/>
      <c r="F394" s="16"/>
      <c r="G394" s="15" t="s">
        <v>161</v>
      </c>
      <c r="H394" s="20"/>
      <c r="I394" s="20"/>
      <c r="J394" s="93"/>
      <c r="K394" s="20"/>
      <c r="L394" s="20"/>
      <c r="M394" s="93"/>
      <c r="N394" s="20"/>
      <c r="O394" s="15"/>
      <c r="P394" s="93"/>
    </row>
    <row r="395" spans="1:16" ht="15.95" customHeight="1" x14ac:dyDescent="0.15">
      <c r="A395" s="15"/>
      <c r="B395" s="15"/>
      <c r="C395" s="16" t="s">
        <v>162</v>
      </c>
      <c r="D395" s="16"/>
      <c r="E395" s="15"/>
      <c r="F395" s="16"/>
      <c r="G395" s="15" t="s">
        <v>50</v>
      </c>
      <c r="H395" s="20"/>
      <c r="I395" s="20"/>
      <c r="J395" s="93"/>
      <c r="K395" s="20"/>
      <c r="L395" s="20"/>
      <c r="M395" s="93"/>
      <c r="N395" s="20"/>
      <c r="O395" s="15"/>
      <c r="P395" s="93"/>
    </row>
    <row r="396" spans="1:16" ht="15.95" customHeight="1" x14ac:dyDescent="0.15">
      <c r="A396" s="15"/>
      <c r="B396" s="15"/>
      <c r="C396" s="16"/>
      <c r="D396" s="16" t="s">
        <v>33</v>
      </c>
      <c r="E396" s="15"/>
      <c r="F396" s="16"/>
      <c r="G396" s="15" t="s">
        <v>34</v>
      </c>
      <c r="H396" s="20"/>
      <c r="I396" s="20"/>
      <c r="J396" s="93"/>
      <c r="K396" s="20"/>
      <c r="L396" s="20"/>
      <c r="M396" s="93"/>
      <c r="N396" s="20"/>
      <c r="O396" s="15"/>
      <c r="P396" s="93"/>
    </row>
    <row r="397" spans="1:16" ht="15.95" customHeight="1" x14ac:dyDescent="0.15">
      <c r="A397" s="15"/>
      <c r="B397" s="15"/>
      <c r="C397" s="16"/>
      <c r="D397" s="16"/>
      <c r="E397" s="15">
        <v>463</v>
      </c>
      <c r="F397" s="16"/>
      <c r="G397" s="15" t="s">
        <v>35</v>
      </c>
      <c r="H397" s="20">
        <v>1500000</v>
      </c>
      <c r="I397" s="20">
        <v>1499505.85</v>
      </c>
      <c r="J397" s="93">
        <f t="shared" ref="J397" si="120">SUM(I397/H397)</f>
        <v>0.99967056666666676</v>
      </c>
      <c r="K397" s="20">
        <v>0</v>
      </c>
      <c r="L397" s="20">
        <v>0</v>
      </c>
      <c r="M397" s="93"/>
      <c r="N397" s="20">
        <f>SUM(H397+K397)</f>
        <v>1500000</v>
      </c>
      <c r="O397" s="20">
        <f>SUM(I397+L397)</f>
        <v>1499505.85</v>
      </c>
      <c r="P397" s="93">
        <f>SUM(O397/N397)</f>
        <v>0.99967056666666676</v>
      </c>
    </row>
    <row r="398" spans="1:16" ht="15.95" customHeight="1" x14ac:dyDescent="0.15">
      <c r="A398" s="15"/>
      <c r="B398" s="15"/>
      <c r="C398" s="16"/>
      <c r="D398" s="16"/>
      <c r="E398" s="15"/>
      <c r="F398" s="16"/>
      <c r="G398" s="15" t="s">
        <v>163</v>
      </c>
      <c r="H398" s="20"/>
      <c r="I398" s="20"/>
      <c r="J398" s="93"/>
      <c r="K398" s="20"/>
      <c r="L398" s="20"/>
      <c r="M398" s="93"/>
      <c r="N398" s="20"/>
      <c r="O398" s="15"/>
      <c r="P398" s="93"/>
    </row>
    <row r="399" spans="1:16" ht="15.95" customHeight="1" x14ac:dyDescent="0.15">
      <c r="A399" s="15"/>
      <c r="B399" s="15"/>
      <c r="C399" s="16"/>
      <c r="D399" s="16"/>
      <c r="E399" s="15"/>
      <c r="F399" s="16" t="s">
        <v>6</v>
      </c>
      <c r="G399" s="15" t="s">
        <v>67</v>
      </c>
      <c r="H399" s="20">
        <f>SUM(H397)</f>
        <v>1500000</v>
      </c>
      <c r="I399" s="20">
        <f>SUM(I397)</f>
        <v>1499505.85</v>
      </c>
      <c r="J399" s="93">
        <f t="shared" ref="J399" si="121">SUM(I399/H399)</f>
        <v>0.99967056666666676</v>
      </c>
      <c r="K399" s="20"/>
      <c r="L399" s="20"/>
      <c r="M399" s="93"/>
      <c r="N399" s="20">
        <f>SUM(H399)</f>
        <v>1500000</v>
      </c>
      <c r="O399" s="20">
        <f>SUM(I399)</f>
        <v>1499505.85</v>
      </c>
      <c r="P399" s="93">
        <f>SUM(O399/N399)</f>
        <v>0.99967056666666676</v>
      </c>
    </row>
    <row r="400" spans="1:16" ht="15" customHeight="1" x14ac:dyDescent="0.15">
      <c r="A400" s="15"/>
      <c r="B400" s="15"/>
      <c r="C400" s="16"/>
      <c r="D400" s="16"/>
      <c r="E400" s="15"/>
      <c r="F400" s="16" t="s">
        <v>41</v>
      </c>
      <c r="G400" s="15" t="s">
        <v>87</v>
      </c>
      <c r="H400" s="20"/>
      <c r="I400" s="20"/>
      <c r="J400" s="93"/>
      <c r="K400" s="20">
        <f>SUM(K397)</f>
        <v>0</v>
      </c>
      <c r="L400" s="20">
        <f>SUM(L397)</f>
        <v>0</v>
      </c>
      <c r="M400" s="93"/>
      <c r="N400" s="20">
        <f>SUM(K400)</f>
        <v>0</v>
      </c>
      <c r="O400" s="20">
        <f>SUM(L400)</f>
        <v>0</v>
      </c>
      <c r="P400" s="93"/>
    </row>
    <row r="401" spans="1:16" ht="15.95" customHeight="1" x14ac:dyDescent="0.15">
      <c r="A401" s="15"/>
      <c r="B401" s="15"/>
      <c r="C401" s="16"/>
      <c r="D401" s="16"/>
      <c r="E401" s="15"/>
      <c r="F401" s="16"/>
      <c r="G401" s="15" t="s">
        <v>164</v>
      </c>
      <c r="H401" s="20"/>
      <c r="I401" s="20"/>
      <c r="J401" s="93"/>
      <c r="K401" s="20"/>
      <c r="L401" s="20"/>
      <c r="M401" s="93"/>
      <c r="N401" s="20"/>
      <c r="O401" s="15"/>
      <c r="P401" s="93"/>
    </row>
    <row r="402" spans="1:16" ht="15.95" customHeight="1" x14ac:dyDescent="0.15">
      <c r="A402" s="15"/>
      <c r="B402" s="15"/>
      <c r="C402" s="16"/>
      <c r="D402" s="16"/>
      <c r="E402" s="15"/>
      <c r="F402" s="16" t="s">
        <v>6</v>
      </c>
      <c r="G402" s="15" t="s">
        <v>67</v>
      </c>
      <c r="H402" s="20">
        <f>SUM(H399)</f>
        <v>1500000</v>
      </c>
      <c r="I402" s="20">
        <f>SUM(I399)</f>
        <v>1499505.85</v>
      </c>
      <c r="J402" s="93">
        <f>SUM(I402/H402)</f>
        <v>0.99967056666666676</v>
      </c>
      <c r="K402" s="20"/>
      <c r="L402" s="20"/>
      <c r="M402" s="93"/>
      <c r="N402" s="20">
        <f>SUM(N399)</f>
        <v>1500000</v>
      </c>
      <c r="O402" s="20">
        <f>SUM(O399)</f>
        <v>1499505.85</v>
      </c>
      <c r="P402" s="93">
        <f>SUM(O402/N402)</f>
        <v>0.99967056666666676</v>
      </c>
    </row>
    <row r="403" spans="1:16" ht="15.95" customHeight="1" x14ac:dyDescent="0.15">
      <c r="A403" s="15"/>
      <c r="B403" s="15"/>
      <c r="C403" s="16"/>
      <c r="D403" s="16"/>
      <c r="E403" s="15"/>
      <c r="F403" s="16" t="s">
        <v>41</v>
      </c>
      <c r="G403" s="15" t="s">
        <v>87</v>
      </c>
      <c r="H403" s="20"/>
      <c r="I403" s="20"/>
      <c r="J403" s="93"/>
      <c r="K403" s="20">
        <f>SUM(K400)</f>
        <v>0</v>
      </c>
      <c r="L403" s="20">
        <f>SUM(L400)</f>
        <v>0</v>
      </c>
      <c r="M403" s="93"/>
      <c r="N403" s="20">
        <f>SUM(N400)</f>
        <v>0</v>
      </c>
      <c r="O403" s="20">
        <f>SUM(O400)</f>
        <v>0</v>
      </c>
      <c r="P403" s="93"/>
    </row>
    <row r="404" spans="1:16" ht="15.95" customHeight="1" x14ac:dyDescent="0.15">
      <c r="A404" s="27"/>
      <c r="B404" s="27"/>
      <c r="C404" s="28"/>
      <c r="D404" s="28"/>
      <c r="E404" s="27"/>
      <c r="F404" s="28"/>
      <c r="G404" s="27" t="s">
        <v>165</v>
      </c>
      <c r="H404" s="29">
        <f>SUM(H402)</f>
        <v>1500000</v>
      </c>
      <c r="I404" s="29">
        <f>SUM(I402)</f>
        <v>1499505.85</v>
      </c>
      <c r="J404" s="96">
        <f t="shared" ref="J404" si="122">SUM(I404/H404)</f>
        <v>0.99967056666666676</v>
      </c>
      <c r="K404" s="29">
        <f>SUM(K403)</f>
        <v>0</v>
      </c>
      <c r="L404" s="29">
        <f>SUM(L403)</f>
        <v>0</v>
      </c>
      <c r="M404" s="96"/>
      <c r="N404" s="29">
        <f>SUM(N402:N403)</f>
        <v>1500000</v>
      </c>
      <c r="O404" s="29">
        <f>SUM(O402:O403)</f>
        <v>1499505.85</v>
      </c>
      <c r="P404" s="96">
        <f>SUM(O404/N404)</f>
        <v>0.99967056666666676</v>
      </c>
    </row>
    <row r="405" spans="1:16" ht="15.95" customHeight="1" x14ac:dyDescent="0.15">
      <c r="A405" s="15"/>
      <c r="B405" s="15"/>
      <c r="C405" s="16" t="s">
        <v>166</v>
      </c>
      <c r="D405" s="16"/>
      <c r="E405" s="15"/>
      <c r="F405" s="16"/>
      <c r="G405" s="15" t="s">
        <v>36</v>
      </c>
      <c r="H405" s="20"/>
      <c r="I405" s="20"/>
      <c r="J405" s="93"/>
      <c r="K405" s="20"/>
      <c r="L405" s="20"/>
      <c r="M405" s="93"/>
      <c r="N405" s="20"/>
      <c r="O405" s="15"/>
      <c r="P405" s="93"/>
    </row>
    <row r="406" spans="1:16" ht="15.95" customHeight="1" x14ac:dyDescent="0.15">
      <c r="A406" s="15"/>
      <c r="B406" s="15"/>
      <c r="C406" s="16"/>
      <c r="D406" s="16" t="s">
        <v>33</v>
      </c>
      <c r="E406" s="15"/>
      <c r="F406" s="16"/>
      <c r="G406" s="15" t="s">
        <v>34</v>
      </c>
      <c r="H406" s="20"/>
      <c r="I406" s="20"/>
      <c r="J406" s="93"/>
      <c r="K406" s="20"/>
      <c r="L406" s="20"/>
      <c r="M406" s="93"/>
      <c r="N406" s="20"/>
      <c r="O406" s="15"/>
      <c r="P406" s="93"/>
    </row>
    <row r="407" spans="1:16" ht="15.95" customHeight="1" x14ac:dyDescent="0.15">
      <c r="A407" s="15"/>
      <c r="B407" s="15"/>
      <c r="C407" s="16"/>
      <c r="D407" s="16"/>
      <c r="E407" s="15">
        <v>463</v>
      </c>
      <c r="F407" s="16"/>
      <c r="G407" s="15" t="s">
        <v>35</v>
      </c>
      <c r="H407" s="20">
        <v>13140834</v>
      </c>
      <c r="I407" s="20">
        <v>13075831.74</v>
      </c>
      <c r="J407" s="93">
        <f t="shared" ref="J407:J409" si="123">SUM(I407/H407)</f>
        <v>0.995053414417989</v>
      </c>
      <c r="K407" s="20">
        <v>1000000</v>
      </c>
      <c r="L407" s="20">
        <v>1000000</v>
      </c>
      <c r="M407" s="93">
        <f>SUM(L407/K407)</f>
        <v>1</v>
      </c>
      <c r="N407" s="20">
        <f>SUM(H407+K407)</f>
        <v>14140834</v>
      </c>
      <c r="O407" s="20">
        <f>SUM(I407+L407)</f>
        <v>14075831.74</v>
      </c>
      <c r="P407" s="93">
        <f>SUM(O407/N407)</f>
        <v>0.99540322303479412</v>
      </c>
    </row>
    <row r="408" spans="1:16" ht="15.95" customHeight="1" x14ac:dyDescent="0.15">
      <c r="A408" s="15"/>
      <c r="B408" s="15"/>
      <c r="C408" s="16"/>
      <c r="D408" s="16"/>
      <c r="E408" s="15"/>
      <c r="F408" s="16"/>
      <c r="G408" s="15" t="s">
        <v>163</v>
      </c>
      <c r="H408" s="20"/>
      <c r="I408" s="20"/>
      <c r="J408" s="93"/>
      <c r="K408" s="20"/>
      <c r="L408" s="20"/>
      <c r="M408" s="93"/>
      <c r="N408" s="20"/>
      <c r="O408" s="15"/>
      <c r="P408" s="93"/>
    </row>
    <row r="409" spans="1:16" ht="15.95" customHeight="1" x14ac:dyDescent="0.15">
      <c r="A409" s="15"/>
      <c r="B409" s="15"/>
      <c r="C409" s="16"/>
      <c r="D409" s="16"/>
      <c r="E409" s="15"/>
      <c r="F409" s="16" t="s">
        <v>6</v>
      </c>
      <c r="G409" s="15" t="s">
        <v>67</v>
      </c>
      <c r="H409" s="20">
        <f>SUM(H407)</f>
        <v>13140834</v>
      </c>
      <c r="I409" s="20">
        <f>SUM(I407)</f>
        <v>13075831.74</v>
      </c>
      <c r="J409" s="93">
        <f t="shared" si="123"/>
        <v>0.995053414417989</v>
      </c>
      <c r="K409" s="20"/>
      <c r="L409" s="20"/>
      <c r="M409" s="93"/>
      <c r="N409" s="20">
        <f>SUM(H409)</f>
        <v>13140834</v>
      </c>
      <c r="O409" s="20">
        <f>SUM(I409)</f>
        <v>13075831.74</v>
      </c>
      <c r="P409" s="93">
        <f>SUM(O409/N409)</f>
        <v>0.995053414417989</v>
      </c>
    </row>
    <row r="410" spans="1:16" ht="15" customHeight="1" x14ac:dyDescent="0.15">
      <c r="A410" s="15"/>
      <c r="B410" s="15"/>
      <c r="C410" s="16"/>
      <c r="D410" s="16"/>
      <c r="E410" s="15"/>
      <c r="F410" s="16" t="s">
        <v>41</v>
      </c>
      <c r="G410" s="15" t="s">
        <v>87</v>
      </c>
      <c r="H410" s="20"/>
      <c r="I410" s="20"/>
      <c r="J410" s="93"/>
      <c r="K410" s="20">
        <f>SUM(K407)</f>
        <v>1000000</v>
      </c>
      <c r="L410" s="20">
        <f>SUM(L407)</f>
        <v>1000000</v>
      </c>
      <c r="M410" s="93">
        <f>SUM(L410/K410)</f>
        <v>1</v>
      </c>
      <c r="N410" s="20">
        <f>SUM(K410)</f>
        <v>1000000</v>
      </c>
      <c r="O410" s="20">
        <f>SUM(L410)</f>
        <v>1000000</v>
      </c>
      <c r="P410" s="93">
        <f t="shared" ref="P410:P414" si="124">SUM(O410/N410)</f>
        <v>1</v>
      </c>
    </row>
    <row r="411" spans="1:16" ht="15.95" customHeight="1" x14ac:dyDescent="0.15">
      <c r="A411" s="15"/>
      <c r="B411" s="15"/>
      <c r="C411" s="16"/>
      <c r="D411" s="16"/>
      <c r="E411" s="15"/>
      <c r="F411" s="16"/>
      <c r="G411" s="15" t="s">
        <v>167</v>
      </c>
      <c r="H411" s="20"/>
      <c r="I411" s="20"/>
      <c r="J411" s="93"/>
      <c r="K411" s="20"/>
      <c r="L411" s="20"/>
      <c r="M411" s="93"/>
      <c r="N411" s="20"/>
      <c r="O411" s="15"/>
      <c r="P411" s="93"/>
    </row>
    <row r="412" spans="1:16" ht="15.95" customHeight="1" x14ac:dyDescent="0.15">
      <c r="A412" s="15"/>
      <c r="B412" s="15"/>
      <c r="C412" s="16"/>
      <c r="D412" s="16"/>
      <c r="E412" s="15"/>
      <c r="F412" s="16" t="s">
        <v>6</v>
      </c>
      <c r="G412" s="15" t="s">
        <v>67</v>
      </c>
      <c r="H412" s="20">
        <f>SUM(H409)</f>
        <v>13140834</v>
      </c>
      <c r="I412" s="20">
        <f>SUM(I409)</f>
        <v>13075831.74</v>
      </c>
      <c r="J412" s="93">
        <f t="shared" ref="J412" si="125">SUM(I412/H412)</f>
        <v>0.995053414417989</v>
      </c>
      <c r="K412" s="20"/>
      <c r="L412" s="20"/>
      <c r="M412" s="93"/>
      <c r="N412" s="20">
        <f>SUM(N409)</f>
        <v>13140834</v>
      </c>
      <c r="O412" s="20">
        <f>SUM(O409)</f>
        <v>13075831.74</v>
      </c>
      <c r="P412" s="93">
        <f t="shared" si="124"/>
        <v>0.995053414417989</v>
      </c>
    </row>
    <row r="413" spans="1:16" ht="15.95" customHeight="1" x14ac:dyDescent="0.15">
      <c r="A413" s="15"/>
      <c r="B413" s="15"/>
      <c r="C413" s="16"/>
      <c r="D413" s="16"/>
      <c r="E413" s="15"/>
      <c r="F413" s="16" t="s">
        <v>41</v>
      </c>
      <c r="G413" s="15" t="s">
        <v>87</v>
      </c>
      <c r="H413" s="20"/>
      <c r="I413" s="20"/>
      <c r="J413" s="93"/>
      <c r="K413" s="20">
        <f>SUM(K410)</f>
        <v>1000000</v>
      </c>
      <c r="L413" s="20">
        <f>SUM(L410)</f>
        <v>1000000</v>
      </c>
      <c r="M413" s="93">
        <f>SUM(L413/K413)</f>
        <v>1</v>
      </c>
      <c r="N413" s="20">
        <f>SUM(N410)</f>
        <v>1000000</v>
      </c>
      <c r="O413" s="20">
        <f>SUM(O410)</f>
        <v>1000000</v>
      </c>
      <c r="P413" s="93">
        <f t="shared" si="124"/>
        <v>1</v>
      </c>
    </row>
    <row r="414" spans="1:16" ht="15.95" customHeight="1" x14ac:dyDescent="0.15">
      <c r="A414" s="27"/>
      <c r="B414" s="27"/>
      <c r="C414" s="28"/>
      <c r="D414" s="28"/>
      <c r="E414" s="27"/>
      <c r="F414" s="28"/>
      <c r="G414" s="27" t="s">
        <v>168</v>
      </c>
      <c r="H414" s="29">
        <f>SUM(H412)</f>
        <v>13140834</v>
      </c>
      <c r="I414" s="29">
        <f>SUM(I412)</f>
        <v>13075831.74</v>
      </c>
      <c r="J414" s="96">
        <f>SUM(I414/H414)</f>
        <v>0.995053414417989</v>
      </c>
      <c r="K414" s="29">
        <f>SUM(K413)</f>
        <v>1000000</v>
      </c>
      <c r="L414" s="29">
        <f>SUM(L413)</f>
        <v>1000000</v>
      </c>
      <c r="M414" s="96">
        <f>SUM(L414/K414)</f>
        <v>1</v>
      </c>
      <c r="N414" s="29">
        <f>SUM(N412:N413)</f>
        <v>14140834</v>
      </c>
      <c r="O414" s="29">
        <f>SUM(O412:O413)</f>
        <v>14075831.74</v>
      </c>
      <c r="P414" s="96">
        <f t="shared" si="124"/>
        <v>0.99540322303479412</v>
      </c>
    </row>
    <row r="415" spans="1:16" ht="15.95" customHeight="1" x14ac:dyDescent="0.15">
      <c r="A415" s="15"/>
      <c r="B415" s="15"/>
      <c r="C415" s="16" t="s">
        <v>169</v>
      </c>
      <c r="D415" s="16"/>
      <c r="E415" s="15"/>
      <c r="F415" s="16"/>
      <c r="G415" s="15" t="s">
        <v>51</v>
      </c>
      <c r="H415" s="20"/>
      <c r="I415" s="20"/>
      <c r="J415" s="93"/>
      <c r="K415" s="20"/>
      <c r="L415" s="20"/>
      <c r="M415" s="93"/>
      <c r="N415" s="20"/>
      <c r="O415" s="15"/>
      <c r="P415" s="93"/>
    </row>
    <row r="416" spans="1:16" ht="15.95" customHeight="1" x14ac:dyDescent="0.15">
      <c r="A416" s="15"/>
      <c r="B416" s="15"/>
      <c r="C416" s="16"/>
      <c r="D416" s="16" t="s">
        <v>33</v>
      </c>
      <c r="E416" s="15"/>
      <c r="F416" s="16"/>
      <c r="G416" s="15" t="s">
        <v>34</v>
      </c>
      <c r="H416" s="20"/>
      <c r="I416" s="20"/>
      <c r="J416" s="93"/>
      <c r="K416" s="20"/>
      <c r="L416" s="20"/>
      <c r="M416" s="93"/>
      <c r="N416" s="20"/>
      <c r="O416" s="15"/>
      <c r="P416" s="93"/>
    </row>
    <row r="417" spans="1:16" ht="15.95" customHeight="1" x14ac:dyDescent="0.15">
      <c r="A417" s="15"/>
      <c r="B417" s="15"/>
      <c r="C417" s="16"/>
      <c r="D417" s="16"/>
      <c r="E417" s="15">
        <v>423</v>
      </c>
      <c r="F417" s="16"/>
      <c r="G417" s="15" t="s">
        <v>16</v>
      </c>
      <c r="H417" s="20">
        <v>2000000</v>
      </c>
      <c r="I417" s="20">
        <v>1778700</v>
      </c>
      <c r="J417" s="93">
        <f t="shared" ref="J417:J418" si="126">SUM(I417/H417)</f>
        <v>0.88934999999999997</v>
      </c>
      <c r="K417" s="20">
        <v>0</v>
      </c>
      <c r="L417" s="20">
        <v>0</v>
      </c>
      <c r="M417" s="93"/>
      <c r="N417" s="20">
        <f>SUM(H417+K417)</f>
        <v>2000000</v>
      </c>
      <c r="O417" s="20">
        <f>SUM(I417+L417)</f>
        <v>1778700</v>
      </c>
      <c r="P417" s="93">
        <f>SUM(O417/N417)</f>
        <v>0.88934999999999997</v>
      </c>
    </row>
    <row r="418" spans="1:16" ht="15.95" customHeight="1" x14ac:dyDescent="0.15">
      <c r="A418" s="15"/>
      <c r="B418" s="15"/>
      <c r="C418" s="16"/>
      <c r="D418" s="16"/>
      <c r="E418" s="15">
        <v>463</v>
      </c>
      <c r="F418" s="16"/>
      <c r="G418" s="15" t="s">
        <v>35</v>
      </c>
      <c r="H418" s="20">
        <v>500000</v>
      </c>
      <c r="I418" s="20">
        <v>500000</v>
      </c>
      <c r="J418" s="93">
        <f t="shared" si="126"/>
        <v>1</v>
      </c>
      <c r="K418" s="20">
        <v>0</v>
      </c>
      <c r="L418" s="20">
        <v>0</v>
      </c>
      <c r="M418" s="93"/>
      <c r="N418" s="20">
        <f>SUM(H418+K418)</f>
        <v>500000</v>
      </c>
      <c r="O418" s="20">
        <f>SUM(I418+L418)</f>
        <v>500000</v>
      </c>
      <c r="P418" s="93">
        <f t="shared" ref="P418:P423" si="127">SUM(O418/N418)</f>
        <v>1</v>
      </c>
    </row>
    <row r="419" spans="1:16" ht="15.95" customHeight="1" x14ac:dyDescent="0.15">
      <c r="A419" s="15"/>
      <c r="B419" s="15"/>
      <c r="C419" s="16"/>
      <c r="D419" s="16"/>
      <c r="E419" s="15"/>
      <c r="F419" s="16"/>
      <c r="G419" s="15" t="s">
        <v>163</v>
      </c>
      <c r="H419" s="20"/>
      <c r="I419" s="20"/>
      <c r="J419" s="93"/>
      <c r="K419" s="20"/>
      <c r="L419" s="20"/>
      <c r="M419" s="93"/>
      <c r="N419" s="20"/>
      <c r="O419" s="15"/>
      <c r="P419" s="93"/>
    </row>
    <row r="420" spans="1:16" ht="15.95" customHeight="1" x14ac:dyDescent="0.15">
      <c r="A420" s="15"/>
      <c r="B420" s="15"/>
      <c r="C420" s="16"/>
      <c r="D420" s="16"/>
      <c r="E420" s="15"/>
      <c r="F420" s="16" t="s">
        <v>6</v>
      </c>
      <c r="G420" s="15" t="s">
        <v>67</v>
      </c>
      <c r="H420" s="20">
        <f>SUM(H417:H418)</f>
        <v>2500000</v>
      </c>
      <c r="I420" s="20">
        <f>SUM(I417:I418)</f>
        <v>2278700</v>
      </c>
      <c r="J420" s="93">
        <f t="shared" ref="J420" si="128">SUM(I420/H420)</f>
        <v>0.91147999999999996</v>
      </c>
      <c r="K420" s="20"/>
      <c r="L420" s="20"/>
      <c r="M420" s="93"/>
      <c r="N420" s="20">
        <f>SUM(H420)</f>
        <v>2500000</v>
      </c>
      <c r="O420" s="20">
        <f>SUM(I420)</f>
        <v>2278700</v>
      </c>
      <c r="P420" s="93">
        <f t="shared" si="127"/>
        <v>0.91147999999999996</v>
      </c>
    </row>
    <row r="421" spans="1:16" ht="15" customHeight="1" x14ac:dyDescent="0.15">
      <c r="A421" s="15"/>
      <c r="B421" s="15"/>
      <c r="C421" s="16"/>
      <c r="D421" s="16"/>
      <c r="E421" s="15"/>
      <c r="F421" s="16" t="s">
        <v>41</v>
      </c>
      <c r="G421" s="15" t="s">
        <v>87</v>
      </c>
      <c r="H421" s="20"/>
      <c r="I421" s="20"/>
      <c r="J421" s="93"/>
      <c r="K421" s="20">
        <f>SUM(K417:K418)</f>
        <v>0</v>
      </c>
      <c r="L421" s="20">
        <f>SUM(L417:L418)</f>
        <v>0</v>
      </c>
      <c r="M421" s="93"/>
      <c r="N421" s="20">
        <f>SUM(K421)</f>
        <v>0</v>
      </c>
      <c r="O421" s="20">
        <f>SUM(L421)</f>
        <v>0</v>
      </c>
      <c r="P421" s="93"/>
    </row>
    <row r="422" spans="1:16" ht="15.95" customHeight="1" x14ac:dyDescent="0.15">
      <c r="A422" s="15"/>
      <c r="B422" s="15"/>
      <c r="C422" s="16"/>
      <c r="D422" s="16"/>
      <c r="E422" s="15"/>
      <c r="F422" s="16"/>
      <c r="G422" s="15" t="s">
        <v>170</v>
      </c>
      <c r="H422" s="20"/>
      <c r="I422" s="20"/>
      <c r="J422" s="93"/>
      <c r="K422" s="20"/>
      <c r="L422" s="20"/>
      <c r="M422" s="93"/>
      <c r="N422" s="20"/>
      <c r="O422" s="15"/>
      <c r="P422" s="93"/>
    </row>
    <row r="423" spans="1:16" ht="15.95" customHeight="1" x14ac:dyDescent="0.15">
      <c r="A423" s="15"/>
      <c r="B423" s="15"/>
      <c r="C423" s="16"/>
      <c r="D423" s="16"/>
      <c r="E423" s="15"/>
      <c r="F423" s="16" t="s">
        <v>6</v>
      </c>
      <c r="G423" s="15" t="s">
        <v>67</v>
      </c>
      <c r="H423" s="20">
        <f>SUM(H420)</f>
        <v>2500000</v>
      </c>
      <c r="I423" s="20">
        <f>SUM(I420)</f>
        <v>2278700</v>
      </c>
      <c r="J423" s="93">
        <f t="shared" ref="J423:J425" si="129">SUM(I423/H423)</f>
        <v>0.91147999999999996</v>
      </c>
      <c r="K423" s="20"/>
      <c r="L423" s="20"/>
      <c r="M423" s="93"/>
      <c r="N423" s="20">
        <f>SUM(N420)</f>
        <v>2500000</v>
      </c>
      <c r="O423" s="20">
        <f>SUM(O420)</f>
        <v>2278700</v>
      </c>
      <c r="P423" s="93">
        <f t="shared" si="127"/>
        <v>0.91147999999999996</v>
      </c>
    </row>
    <row r="424" spans="1:16" ht="15.95" customHeight="1" x14ac:dyDescent="0.15">
      <c r="A424" s="15"/>
      <c r="B424" s="15"/>
      <c r="C424" s="16"/>
      <c r="D424" s="16"/>
      <c r="E424" s="15"/>
      <c r="F424" s="16" t="s">
        <v>41</v>
      </c>
      <c r="G424" s="15" t="s">
        <v>87</v>
      </c>
      <c r="H424" s="20"/>
      <c r="I424" s="20"/>
      <c r="J424" s="93"/>
      <c r="K424" s="20">
        <f>SUM(K421)</f>
        <v>0</v>
      </c>
      <c r="L424" s="20">
        <f>SUM(L421)</f>
        <v>0</v>
      </c>
      <c r="M424" s="93"/>
      <c r="N424" s="20">
        <f>SUM(N421)</f>
        <v>0</v>
      </c>
      <c r="O424" s="20">
        <f>SUM(O421)</f>
        <v>0</v>
      </c>
      <c r="P424" s="93"/>
    </row>
    <row r="425" spans="1:16" ht="15.95" customHeight="1" x14ac:dyDescent="0.15">
      <c r="A425" s="27"/>
      <c r="B425" s="27"/>
      <c r="C425" s="28"/>
      <c r="D425" s="28"/>
      <c r="E425" s="27"/>
      <c r="F425" s="28"/>
      <c r="G425" s="27" t="s">
        <v>171</v>
      </c>
      <c r="H425" s="29">
        <f>SUM(H423)</f>
        <v>2500000</v>
      </c>
      <c r="I425" s="29">
        <f>SUM(I423)</f>
        <v>2278700</v>
      </c>
      <c r="J425" s="96">
        <f t="shared" si="129"/>
        <v>0.91147999999999996</v>
      </c>
      <c r="K425" s="29">
        <f>SUM(K424)</f>
        <v>0</v>
      </c>
      <c r="L425" s="29">
        <f>SUM(L424)</f>
        <v>0</v>
      </c>
      <c r="M425" s="96"/>
      <c r="N425" s="29">
        <f>SUM(N423:N424)</f>
        <v>2500000</v>
      </c>
      <c r="O425" s="29">
        <f>SUM(O423:O424)</f>
        <v>2278700</v>
      </c>
      <c r="P425" s="96">
        <f>SUM(O425/N425)</f>
        <v>0.91147999999999996</v>
      </c>
    </row>
    <row r="426" spans="1:16" ht="15.95" customHeight="1" x14ac:dyDescent="0.15">
      <c r="A426" s="15"/>
      <c r="B426" s="15"/>
      <c r="C426" s="16" t="s">
        <v>172</v>
      </c>
      <c r="D426" s="16"/>
      <c r="E426" s="15"/>
      <c r="F426" s="16"/>
      <c r="G426" s="15" t="s">
        <v>175</v>
      </c>
      <c r="H426" s="20"/>
      <c r="I426" s="20"/>
      <c r="J426" s="93"/>
      <c r="K426" s="20"/>
      <c r="L426" s="20"/>
      <c r="M426" s="93"/>
      <c r="N426" s="20"/>
      <c r="O426" s="15"/>
      <c r="P426" s="93"/>
    </row>
    <row r="427" spans="1:16" ht="15.95" customHeight="1" x14ac:dyDescent="0.15">
      <c r="A427" s="15"/>
      <c r="B427" s="15"/>
      <c r="C427" s="16"/>
      <c r="D427" s="16" t="s">
        <v>33</v>
      </c>
      <c r="E427" s="15"/>
      <c r="F427" s="16"/>
      <c r="G427" s="15" t="s">
        <v>34</v>
      </c>
      <c r="H427" s="20"/>
      <c r="I427" s="20"/>
      <c r="J427" s="93"/>
      <c r="K427" s="20"/>
      <c r="L427" s="20"/>
      <c r="M427" s="93"/>
      <c r="N427" s="20"/>
      <c r="O427" s="15"/>
      <c r="P427" s="93"/>
    </row>
    <row r="428" spans="1:16" ht="15.95" customHeight="1" x14ac:dyDescent="0.15">
      <c r="A428" s="15"/>
      <c r="B428" s="15"/>
      <c r="C428" s="16"/>
      <c r="D428" s="16"/>
      <c r="E428" s="15">
        <v>426</v>
      </c>
      <c r="F428" s="16"/>
      <c r="G428" s="15" t="s">
        <v>17</v>
      </c>
      <c r="H428" s="20">
        <v>500000</v>
      </c>
      <c r="I428" s="20">
        <v>493541.8</v>
      </c>
      <c r="J428" s="93">
        <f t="shared" ref="J428:J430" si="130">SUM(I428/H428)</f>
        <v>0.98708359999999995</v>
      </c>
      <c r="K428" s="20">
        <v>0</v>
      </c>
      <c r="L428" s="20">
        <v>0</v>
      </c>
      <c r="M428" s="93"/>
      <c r="N428" s="20">
        <f>SUM(H428+K428)</f>
        <v>500000</v>
      </c>
      <c r="O428" s="20">
        <f>SUM(I428+L428)</f>
        <v>493541.8</v>
      </c>
      <c r="P428" s="93">
        <f>SUM(O428/N428)</f>
        <v>0.98708359999999995</v>
      </c>
    </row>
    <row r="429" spans="1:16" ht="15.95" customHeight="1" x14ac:dyDescent="0.15">
      <c r="A429" s="15"/>
      <c r="B429" s="15"/>
      <c r="C429" s="16"/>
      <c r="D429" s="16"/>
      <c r="E429" s="15"/>
      <c r="F429" s="16"/>
      <c r="G429" s="15" t="s">
        <v>163</v>
      </c>
      <c r="H429" s="20"/>
      <c r="I429" s="20"/>
      <c r="J429" s="93"/>
      <c r="K429" s="20"/>
      <c r="L429" s="20"/>
      <c r="M429" s="93"/>
      <c r="N429" s="20"/>
      <c r="O429" s="15"/>
      <c r="P429" s="93"/>
    </row>
    <row r="430" spans="1:16" ht="15.95" customHeight="1" x14ac:dyDescent="0.15">
      <c r="A430" s="15"/>
      <c r="B430" s="15"/>
      <c r="C430" s="16"/>
      <c r="D430" s="16"/>
      <c r="E430" s="15"/>
      <c r="F430" s="16" t="s">
        <v>6</v>
      </c>
      <c r="G430" s="15" t="s">
        <v>67</v>
      </c>
      <c r="H430" s="20">
        <f>SUM(H428)</f>
        <v>500000</v>
      </c>
      <c r="I430" s="20">
        <f>SUM(I428)</f>
        <v>493541.8</v>
      </c>
      <c r="J430" s="93">
        <f t="shared" si="130"/>
        <v>0.98708359999999995</v>
      </c>
      <c r="K430" s="20"/>
      <c r="L430" s="20"/>
      <c r="M430" s="93"/>
      <c r="N430" s="20">
        <f>SUM(H430)</f>
        <v>500000</v>
      </c>
      <c r="O430" s="20">
        <f>SUM(I430)</f>
        <v>493541.8</v>
      </c>
      <c r="P430" s="93">
        <f>SUM(O430/N430)</f>
        <v>0.98708359999999995</v>
      </c>
    </row>
    <row r="431" spans="1:16" ht="15" customHeight="1" x14ac:dyDescent="0.15">
      <c r="A431" s="15"/>
      <c r="B431" s="15"/>
      <c r="C431" s="16"/>
      <c r="D431" s="16"/>
      <c r="E431" s="15"/>
      <c r="F431" s="16" t="s">
        <v>41</v>
      </c>
      <c r="G431" s="15" t="s">
        <v>87</v>
      </c>
      <c r="H431" s="20"/>
      <c r="I431" s="20"/>
      <c r="J431" s="93"/>
      <c r="K431" s="20">
        <f>SUM(K428)</f>
        <v>0</v>
      </c>
      <c r="L431" s="20">
        <f>SUM(L428)</f>
        <v>0</v>
      </c>
      <c r="M431" s="93"/>
      <c r="N431" s="20">
        <f>SUM(K431)</f>
        <v>0</v>
      </c>
      <c r="O431" s="20">
        <f>SUM(L431)</f>
        <v>0</v>
      </c>
      <c r="P431" s="93"/>
    </row>
    <row r="432" spans="1:16" ht="15.95" customHeight="1" x14ac:dyDescent="0.15">
      <c r="A432" s="15"/>
      <c r="B432" s="15"/>
      <c r="C432" s="16"/>
      <c r="D432" s="16"/>
      <c r="E432" s="15"/>
      <c r="F432" s="16"/>
      <c r="G432" s="15" t="s">
        <v>173</v>
      </c>
      <c r="H432" s="20"/>
      <c r="I432" s="20"/>
      <c r="J432" s="93"/>
      <c r="K432" s="20"/>
      <c r="L432" s="20"/>
      <c r="M432" s="93"/>
      <c r="N432" s="20"/>
      <c r="O432" s="15"/>
      <c r="P432" s="93"/>
    </row>
    <row r="433" spans="1:16" ht="15.95" customHeight="1" x14ac:dyDescent="0.15">
      <c r="A433" s="15"/>
      <c r="B433" s="15"/>
      <c r="C433" s="16"/>
      <c r="D433" s="16"/>
      <c r="E433" s="15"/>
      <c r="F433" s="16" t="s">
        <v>6</v>
      </c>
      <c r="G433" s="15" t="s">
        <v>67</v>
      </c>
      <c r="H433" s="20">
        <f>SUM(H430)</f>
        <v>500000</v>
      </c>
      <c r="I433" s="20">
        <f>SUM(I430)</f>
        <v>493541.8</v>
      </c>
      <c r="J433" s="93">
        <f t="shared" ref="J433" si="131">SUM(I433/H433)</f>
        <v>0.98708359999999995</v>
      </c>
      <c r="K433" s="20"/>
      <c r="L433" s="20"/>
      <c r="M433" s="93"/>
      <c r="N433" s="20">
        <f>SUM(N430)</f>
        <v>500000</v>
      </c>
      <c r="O433" s="20">
        <f>SUM(O430)</f>
        <v>493541.8</v>
      </c>
      <c r="P433" s="93">
        <f>SUM(O433/N433)</f>
        <v>0.98708359999999995</v>
      </c>
    </row>
    <row r="434" spans="1:16" ht="15.95" customHeight="1" x14ac:dyDescent="0.15">
      <c r="A434" s="15"/>
      <c r="B434" s="15"/>
      <c r="C434" s="16"/>
      <c r="D434" s="16"/>
      <c r="E434" s="15"/>
      <c r="F434" s="16" t="s">
        <v>41</v>
      </c>
      <c r="G434" s="15" t="s">
        <v>87</v>
      </c>
      <c r="H434" s="20"/>
      <c r="I434" s="20"/>
      <c r="J434" s="93"/>
      <c r="K434" s="20">
        <f>SUM(K431)</f>
        <v>0</v>
      </c>
      <c r="L434" s="20">
        <f>SUM(L431)</f>
        <v>0</v>
      </c>
      <c r="M434" s="93"/>
      <c r="N434" s="20">
        <f>SUM(N431)</f>
        <v>0</v>
      </c>
      <c r="O434" s="20">
        <f>SUM(O431)</f>
        <v>0</v>
      </c>
      <c r="P434" s="93"/>
    </row>
    <row r="435" spans="1:16" ht="15.95" customHeight="1" x14ac:dyDescent="0.15">
      <c r="A435" s="27"/>
      <c r="B435" s="27"/>
      <c r="C435" s="28"/>
      <c r="D435" s="28"/>
      <c r="E435" s="27"/>
      <c r="F435" s="28"/>
      <c r="G435" s="27" t="s">
        <v>174</v>
      </c>
      <c r="H435" s="29">
        <f>SUM(H433)</f>
        <v>500000</v>
      </c>
      <c r="I435" s="29">
        <f>SUM(I433)</f>
        <v>493541.8</v>
      </c>
      <c r="J435" s="96">
        <f t="shared" ref="J435:J438" si="132">SUM(I435/H435)</f>
        <v>0.98708359999999995</v>
      </c>
      <c r="K435" s="29">
        <f>SUM(K434)</f>
        <v>0</v>
      </c>
      <c r="L435" s="29">
        <f>SUM(L434)</f>
        <v>0</v>
      </c>
      <c r="M435" s="96"/>
      <c r="N435" s="29">
        <f>SUM(N433:N434)</f>
        <v>500000</v>
      </c>
      <c r="O435" s="29">
        <f>SUM(O433:O434)</f>
        <v>493541.8</v>
      </c>
      <c r="P435" s="96">
        <f>SUM(O435/N435)</f>
        <v>0.98708359999999995</v>
      </c>
    </row>
    <row r="436" spans="1:16" ht="15.95" customHeight="1" x14ac:dyDescent="0.15">
      <c r="A436" s="15"/>
      <c r="B436" s="15"/>
      <c r="C436" s="16" t="s">
        <v>176</v>
      </c>
      <c r="D436" s="16"/>
      <c r="E436" s="15"/>
      <c r="F436" s="16"/>
      <c r="G436" s="15" t="s">
        <v>177</v>
      </c>
      <c r="H436" s="20"/>
      <c r="I436" s="20"/>
      <c r="J436" s="93"/>
      <c r="K436" s="20"/>
      <c r="L436" s="20"/>
      <c r="M436" s="93"/>
      <c r="N436" s="20"/>
      <c r="O436" s="15"/>
      <c r="P436" s="93"/>
    </row>
    <row r="437" spans="1:16" ht="15.95" customHeight="1" x14ac:dyDescent="0.15">
      <c r="A437" s="15"/>
      <c r="B437" s="15"/>
      <c r="C437" s="16"/>
      <c r="D437" s="16" t="s">
        <v>33</v>
      </c>
      <c r="E437" s="15"/>
      <c r="F437" s="16"/>
      <c r="G437" s="15" t="s">
        <v>34</v>
      </c>
      <c r="H437" s="20"/>
      <c r="I437" s="20"/>
      <c r="J437" s="93"/>
      <c r="K437" s="20"/>
      <c r="L437" s="20"/>
      <c r="M437" s="93"/>
      <c r="N437" s="20"/>
      <c r="O437" s="15"/>
      <c r="P437" s="93"/>
    </row>
    <row r="438" spans="1:16" ht="15.95" customHeight="1" x14ac:dyDescent="0.15">
      <c r="A438" s="15"/>
      <c r="B438" s="15"/>
      <c r="C438" s="16"/>
      <c r="D438" s="16"/>
      <c r="E438" s="15">
        <v>463</v>
      </c>
      <c r="F438" s="16"/>
      <c r="G438" s="15" t="s">
        <v>35</v>
      </c>
      <c r="H438" s="20">
        <v>100000</v>
      </c>
      <c r="I438" s="20">
        <v>91571.25</v>
      </c>
      <c r="J438" s="93">
        <f t="shared" si="132"/>
        <v>0.91571250000000004</v>
      </c>
      <c r="K438" s="20">
        <v>0</v>
      </c>
      <c r="L438" s="20">
        <v>0</v>
      </c>
      <c r="M438" s="93"/>
      <c r="N438" s="20">
        <f>SUM(H438+K438)</f>
        <v>100000</v>
      </c>
      <c r="O438" s="20">
        <f>SUM(I438+L438)</f>
        <v>91571.25</v>
      </c>
      <c r="P438" s="93">
        <f>SUM(O438/N438)</f>
        <v>0.91571250000000004</v>
      </c>
    </row>
    <row r="439" spans="1:16" ht="15.95" customHeight="1" x14ac:dyDescent="0.15">
      <c r="A439" s="15"/>
      <c r="B439" s="15"/>
      <c r="C439" s="16"/>
      <c r="D439" s="16"/>
      <c r="E439" s="15"/>
      <c r="F439" s="16"/>
      <c r="G439" s="15" t="s">
        <v>163</v>
      </c>
      <c r="H439" s="20"/>
      <c r="I439" s="20"/>
      <c r="J439" s="93"/>
      <c r="K439" s="20"/>
      <c r="L439" s="20"/>
      <c r="M439" s="93"/>
      <c r="N439" s="20"/>
      <c r="O439" s="15"/>
      <c r="P439" s="93"/>
    </row>
    <row r="440" spans="1:16" ht="15.95" customHeight="1" x14ac:dyDescent="0.15">
      <c r="A440" s="15"/>
      <c r="B440" s="15"/>
      <c r="C440" s="16"/>
      <c r="D440" s="16"/>
      <c r="E440" s="15"/>
      <c r="F440" s="16" t="s">
        <v>6</v>
      </c>
      <c r="G440" s="15" t="s">
        <v>67</v>
      </c>
      <c r="H440" s="20">
        <f>SUM(H438)</f>
        <v>100000</v>
      </c>
      <c r="I440" s="20">
        <f>SUM(I438)</f>
        <v>91571.25</v>
      </c>
      <c r="J440" s="93">
        <f t="shared" ref="J440" si="133">SUM(I440/H440)</f>
        <v>0.91571250000000004</v>
      </c>
      <c r="K440" s="20"/>
      <c r="L440" s="20"/>
      <c r="M440" s="93"/>
      <c r="N440" s="20">
        <f>SUM(H440)</f>
        <v>100000</v>
      </c>
      <c r="O440" s="20">
        <f>SUM(I440)</f>
        <v>91571.25</v>
      </c>
      <c r="P440" s="93">
        <f>SUM(O440/N440)</f>
        <v>0.91571250000000004</v>
      </c>
    </row>
    <row r="441" spans="1:16" ht="15" customHeight="1" x14ac:dyDescent="0.15">
      <c r="A441" s="15"/>
      <c r="B441" s="15"/>
      <c r="C441" s="16"/>
      <c r="D441" s="16"/>
      <c r="E441" s="15"/>
      <c r="F441" s="16" t="s">
        <v>41</v>
      </c>
      <c r="G441" s="15" t="s">
        <v>87</v>
      </c>
      <c r="H441" s="20"/>
      <c r="I441" s="20"/>
      <c r="J441" s="93"/>
      <c r="K441" s="20">
        <f>SUM(K438)</f>
        <v>0</v>
      </c>
      <c r="L441" s="20">
        <f>SUM(L438)</f>
        <v>0</v>
      </c>
      <c r="M441" s="93"/>
      <c r="N441" s="20">
        <f>SUM(K441)</f>
        <v>0</v>
      </c>
      <c r="O441" s="15"/>
      <c r="P441" s="93"/>
    </row>
    <row r="442" spans="1:16" ht="15.95" customHeight="1" x14ac:dyDescent="0.15">
      <c r="A442" s="15"/>
      <c r="B442" s="15"/>
      <c r="C442" s="16"/>
      <c r="D442" s="16"/>
      <c r="E442" s="15"/>
      <c r="F442" s="16"/>
      <c r="G442" s="15" t="s">
        <v>178</v>
      </c>
      <c r="H442" s="20"/>
      <c r="I442" s="20"/>
      <c r="J442" s="93"/>
      <c r="K442" s="20"/>
      <c r="L442" s="20"/>
      <c r="M442" s="93"/>
      <c r="N442" s="20"/>
      <c r="O442" s="15"/>
      <c r="P442" s="93"/>
    </row>
    <row r="443" spans="1:16" ht="15.95" customHeight="1" x14ac:dyDescent="0.15">
      <c r="A443" s="15"/>
      <c r="B443" s="15"/>
      <c r="C443" s="16"/>
      <c r="D443" s="16"/>
      <c r="E443" s="15"/>
      <c r="F443" s="16" t="s">
        <v>6</v>
      </c>
      <c r="G443" s="15" t="s">
        <v>67</v>
      </c>
      <c r="H443" s="20">
        <f>SUM(H440)</f>
        <v>100000</v>
      </c>
      <c r="I443" s="20">
        <f>SUM(I440)</f>
        <v>91571.25</v>
      </c>
      <c r="J443" s="93">
        <f t="shared" ref="J443:J445" si="134">SUM(I443/H443)</f>
        <v>0.91571250000000004</v>
      </c>
      <c r="K443" s="20"/>
      <c r="L443" s="20"/>
      <c r="M443" s="93"/>
      <c r="N443" s="20">
        <f>SUM(N440)</f>
        <v>100000</v>
      </c>
      <c r="O443" s="20">
        <f>SUM(O440)</f>
        <v>91571.25</v>
      </c>
      <c r="P443" s="93">
        <f>SUM(O443/N443)</f>
        <v>0.91571250000000004</v>
      </c>
    </row>
    <row r="444" spans="1:16" ht="15.95" customHeight="1" x14ac:dyDescent="0.15">
      <c r="A444" s="15"/>
      <c r="B444" s="15"/>
      <c r="C444" s="16"/>
      <c r="D444" s="16"/>
      <c r="E444" s="15"/>
      <c r="F444" s="16" t="s">
        <v>41</v>
      </c>
      <c r="G444" s="15" t="s">
        <v>87</v>
      </c>
      <c r="H444" s="20"/>
      <c r="I444" s="20"/>
      <c r="J444" s="93"/>
      <c r="K444" s="20">
        <f>SUM(K441)</f>
        <v>0</v>
      </c>
      <c r="L444" s="20">
        <f>SUM(L441)</f>
        <v>0</v>
      </c>
      <c r="M444" s="93"/>
      <c r="N444" s="20">
        <f>SUM(K444)</f>
        <v>0</v>
      </c>
      <c r="O444" s="20">
        <f>SUM(L444)</f>
        <v>0</v>
      </c>
      <c r="P444" s="93"/>
    </row>
    <row r="445" spans="1:16" ht="15.95" customHeight="1" x14ac:dyDescent="0.15">
      <c r="A445" s="27"/>
      <c r="B445" s="27"/>
      <c r="C445" s="28"/>
      <c r="D445" s="28"/>
      <c r="E445" s="27"/>
      <c r="F445" s="28"/>
      <c r="G445" s="27" t="s">
        <v>179</v>
      </c>
      <c r="H445" s="29">
        <f>SUM(H443)</f>
        <v>100000</v>
      </c>
      <c r="I445" s="29"/>
      <c r="J445" s="96">
        <f t="shared" si="134"/>
        <v>0</v>
      </c>
      <c r="K445" s="29">
        <f>SUM(K444)</f>
        <v>0</v>
      </c>
      <c r="L445" s="29">
        <f>SUM(L444)</f>
        <v>0</v>
      </c>
      <c r="M445" s="96"/>
      <c r="N445" s="29">
        <f>SUM(N443:N444)</f>
        <v>100000</v>
      </c>
      <c r="O445" s="29">
        <f>SUM(O443:O444)</f>
        <v>91571.25</v>
      </c>
      <c r="P445" s="96">
        <f>SUM(O445/N445)</f>
        <v>0.91571250000000004</v>
      </c>
    </row>
    <row r="446" spans="1:16" ht="15.95" customHeight="1" x14ac:dyDescent="0.15">
      <c r="A446" s="15"/>
      <c r="B446" s="15"/>
      <c r="C446" s="16" t="s">
        <v>180</v>
      </c>
      <c r="D446" s="16"/>
      <c r="E446" s="15"/>
      <c r="F446" s="16"/>
      <c r="G446" s="15" t="s">
        <v>54</v>
      </c>
      <c r="H446" s="20"/>
      <c r="I446" s="20"/>
      <c r="J446" s="93"/>
      <c r="K446" s="20"/>
      <c r="L446" s="20"/>
      <c r="M446" s="93"/>
      <c r="N446" s="20"/>
      <c r="O446" s="15"/>
      <c r="P446" s="93"/>
    </row>
    <row r="447" spans="1:16" ht="15.95" customHeight="1" x14ac:dyDescent="0.15">
      <c r="A447" s="15"/>
      <c r="B447" s="15"/>
      <c r="C447" s="16"/>
      <c r="D447" s="16" t="s">
        <v>33</v>
      </c>
      <c r="E447" s="15"/>
      <c r="F447" s="16"/>
      <c r="G447" s="15" t="s">
        <v>34</v>
      </c>
      <c r="H447" s="20"/>
      <c r="I447" s="20"/>
      <c r="J447" s="93"/>
      <c r="K447" s="20"/>
      <c r="L447" s="20"/>
      <c r="M447" s="93"/>
      <c r="N447" s="20"/>
      <c r="O447" s="15"/>
      <c r="P447" s="93"/>
    </row>
    <row r="448" spans="1:16" ht="15.95" customHeight="1" x14ac:dyDescent="0.15">
      <c r="A448" s="15"/>
      <c r="B448" s="15"/>
      <c r="C448" s="16"/>
      <c r="D448" s="16"/>
      <c r="E448" s="15">
        <v>423</v>
      </c>
      <c r="F448" s="16"/>
      <c r="G448" s="15" t="s">
        <v>16</v>
      </c>
      <c r="H448" s="20">
        <v>0</v>
      </c>
      <c r="I448" s="20"/>
      <c r="J448" s="93"/>
      <c r="K448" s="20">
        <v>3091000</v>
      </c>
      <c r="L448" s="20">
        <v>1548000</v>
      </c>
      <c r="M448" s="93">
        <f>SUM(L448/K448)</f>
        <v>0.50080879974118409</v>
      </c>
      <c r="N448" s="20">
        <f>SUM(H448+K448)</f>
        <v>3091000</v>
      </c>
      <c r="O448" s="20">
        <f>SUM(I448+L448)</f>
        <v>1548000</v>
      </c>
      <c r="P448" s="93">
        <f>SUM(O448/N448)</f>
        <v>0.50080879974118409</v>
      </c>
    </row>
    <row r="449" spans="1:16" ht="15.95" customHeight="1" x14ac:dyDescent="0.15">
      <c r="A449" s="15"/>
      <c r="B449" s="15"/>
      <c r="C449" s="16"/>
      <c r="D449" s="16"/>
      <c r="E449" s="15">
        <v>426</v>
      </c>
      <c r="F449" s="16"/>
      <c r="G449" s="15" t="s">
        <v>17</v>
      </c>
      <c r="H449" s="20">
        <v>0</v>
      </c>
      <c r="I449" s="20"/>
      <c r="J449" s="93"/>
      <c r="K449" s="20">
        <v>2872000</v>
      </c>
      <c r="L449" s="20">
        <v>1415000</v>
      </c>
      <c r="M449" s="93">
        <f>SUM(L449/K449)</f>
        <v>0.49268802228412256</v>
      </c>
      <c r="N449" s="20">
        <f>SUM(H449+K449)</f>
        <v>2872000</v>
      </c>
      <c r="O449" s="20">
        <f>SUM(I449+L449)</f>
        <v>1415000</v>
      </c>
      <c r="P449" s="93">
        <f t="shared" ref="P449:P458" si="135">SUM(O449/N449)</f>
        <v>0.49268802228412256</v>
      </c>
    </row>
    <row r="450" spans="1:16" ht="15.95" customHeight="1" x14ac:dyDescent="0.15">
      <c r="A450" s="15"/>
      <c r="B450" s="15"/>
      <c r="C450" s="16"/>
      <c r="D450" s="16"/>
      <c r="E450" s="15"/>
      <c r="F450" s="16"/>
      <c r="G450" s="15" t="s">
        <v>163</v>
      </c>
      <c r="H450" s="20"/>
      <c r="I450" s="20"/>
      <c r="J450" s="93"/>
      <c r="K450" s="20"/>
      <c r="L450" s="20"/>
      <c r="M450" s="93"/>
      <c r="N450" s="20"/>
      <c r="O450" s="15"/>
      <c r="P450" s="93"/>
    </row>
    <row r="451" spans="1:16" ht="15.95" customHeight="1" x14ac:dyDescent="0.15">
      <c r="A451" s="15"/>
      <c r="B451" s="15"/>
      <c r="C451" s="16"/>
      <c r="D451" s="16"/>
      <c r="E451" s="15"/>
      <c r="F451" s="16" t="s">
        <v>6</v>
      </c>
      <c r="G451" s="15" t="s">
        <v>67</v>
      </c>
      <c r="H451" s="20">
        <f>SUM(H448:H449)</f>
        <v>0</v>
      </c>
      <c r="I451" s="20">
        <f>SUM(I448:I449)</f>
        <v>0</v>
      </c>
      <c r="J451" s="93"/>
      <c r="K451" s="20"/>
      <c r="L451" s="20"/>
      <c r="M451" s="93"/>
      <c r="N451" s="20">
        <f>SUM(H451)</f>
        <v>0</v>
      </c>
      <c r="O451" s="20">
        <f>SUM(I451)</f>
        <v>0</v>
      </c>
      <c r="P451" s="93"/>
    </row>
    <row r="452" spans="1:16" ht="15.95" customHeight="1" x14ac:dyDescent="0.15">
      <c r="A452" s="15"/>
      <c r="B452" s="15"/>
      <c r="C452" s="16"/>
      <c r="D452" s="16"/>
      <c r="E452" s="15"/>
      <c r="F452" s="16" t="s">
        <v>317</v>
      </c>
      <c r="G452" s="15" t="s">
        <v>372</v>
      </c>
      <c r="H452" s="20"/>
      <c r="I452" s="20"/>
      <c r="J452" s="93"/>
      <c r="K452" s="20">
        <v>3000000</v>
      </c>
      <c r="L452" s="20">
        <v>0</v>
      </c>
      <c r="M452" s="93">
        <f>SUM(L452/K452)</f>
        <v>0</v>
      </c>
      <c r="N452" s="20">
        <f>SUM(K452)</f>
        <v>3000000</v>
      </c>
      <c r="O452" s="20">
        <f>SUM(L452)</f>
        <v>0</v>
      </c>
      <c r="P452" s="93">
        <f t="shared" si="135"/>
        <v>0</v>
      </c>
    </row>
    <row r="453" spans="1:16" ht="15" customHeight="1" x14ac:dyDescent="0.15">
      <c r="A453" s="15"/>
      <c r="B453" s="15"/>
      <c r="C453" s="16"/>
      <c r="D453" s="16"/>
      <c r="E453" s="15"/>
      <c r="F453" s="16" t="s">
        <v>41</v>
      </c>
      <c r="G453" s="15" t="s">
        <v>87</v>
      </c>
      <c r="H453" s="20"/>
      <c r="I453" s="20"/>
      <c r="J453" s="93"/>
      <c r="K453" s="20">
        <v>2963000</v>
      </c>
      <c r="L453" s="20">
        <v>2963000</v>
      </c>
      <c r="M453" s="93">
        <f>SUM(L453/K453)</f>
        <v>1</v>
      </c>
      <c r="N453" s="20">
        <f>SUM(K453)</f>
        <v>2963000</v>
      </c>
      <c r="O453" s="20">
        <f>SUM(L453)</f>
        <v>2963000</v>
      </c>
      <c r="P453" s="93">
        <f t="shared" si="135"/>
        <v>1</v>
      </c>
    </row>
    <row r="454" spans="1:16" ht="15.95" customHeight="1" x14ac:dyDescent="0.15">
      <c r="A454" s="15"/>
      <c r="B454" s="15"/>
      <c r="C454" s="16"/>
      <c r="D454" s="16"/>
      <c r="E454" s="15"/>
      <c r="F454" s="16"/>
      <c r="G454" s="15" t="s">
        <v>181</v>
      </c>
      <c r="H454" s="20"/>
      <c r="I454" s="20"/>
      <c r="J454" s="93"/>
      <c r="K454" s="20"/>
      <c r="L454" s="20"/>
      <c r="M454" s="93"/>
      <c r="N454" s="20"/>
      <c r="O454" s="15"/>
      <c r="P454" s="93"/>
    </row>
    <row r="455" spans="1:16" ht="15.95" customHeight="1" x14ac:dyDescent="0.15">
      <c r="A455" s="15"/>
      <c r="B455" s="15"/>
      <c r="C455" s="16"/>
      <c r="D455" s="16"/>
      <c r="E455" s="15"/>
      <c r="F455" s="16" t="s">
        <v>6</v>
      </c>
      <c r="G455" s="15" t="s">
        <v>67</v>
      </c>
      <c r="H455" s="20">
        <f>SUM(H451)</f>
        <v>0</v>
      </c>
      <c r="I455" s="20">
        <f>SUM(I451)</f>
        <v>0</v>
      </c>
      <c r="J455" s="93"/>
      <c r="K455" s="20"/>
      <c r="L455" s="20"/>
      <c r="M455" s="93"/>
      <c r="N455" s="20">
        <f>SUM(H455)</f>
        <v>0</v>
      </c>
      <c r="O455" s="20">
        <f>SUM(I455)</f>
        <v>0</v>
      </c>
      <c r="P455" s="93"/>
    </row>
    <row r="456" spans="1:16" ht="15.95" customHeight="1" x14ac:dyDescent="0.15">
      <c r="A456" s="15"/>
      <c r="B456" s="15"/>
      <c r="C456" s="16"/>
      <c r="D456" s="16"/>
      <c r="E456" s="15"/>
      <c r="F456" s="16" t="s">
        <v>317</v>
      </c>
      <c r="G456" s="15" t="s">
        <v>372</v>
      </c>
      <c r="H456" s="20"/>
      <c r="I456" s="20"/>
      <c r="J456" s="93"/>
      <c r="K456" s="20">
        <f>SUM(K452)</f>
        <v>3000000</v>
      </c>
      <c r="L456" s="20">
        <f>SUM(L452)</f>
        <v>0</v>
      </c>
      <c r="M456" s="93">
        <f>SUM(L456/K456)</f>
        <v>0</v>
      </c>
      <c r="N456" s="20">
        <f>SUM(N452)</f>
        <v>3000000</v>
      </c>
      <c r="O456" s="20">
        <f>SUM(O452)</f>
        <v>0</v>
      </c>
      <c r="P456" s="93">
        <f t="shared" si="135"/>
        <v>0</v>
      </c>
    </row>
    <row r="457" spans="1:16" ht="15.95" customHeight="1" x14ac:dyDescent="0.15">
      <c r="A457" s="15"/>
      <c r="B457" s="15"/>
      <c r="C457" s="16"/>
      <c r="D457" s="16"/>
      <c r="E457" s="15"/>
      <c r="F457" s="16" t="s">
        <v>41</v>
      </c>
      <c r="G457" s="15" t="s">
        <v>87</v>
      </c>
      <c r="H457" s="20"/>
      <c r="I457" s="20"/>
      <c r="J457" s="93"/>
      <c r="K457" s="20">
        <f>SUM(K453)</f>
        <v>2963000</v>
      </c>
      <c r="L457" s="20">
        <f>SUM(L453)</f>
        <v>2963000</v>
      </c>
      <c r="M457" s="93">
        <f>SUM(L457/K457)</f>
        <v>1</v>
      </c>
      <c r="N457" s="20">
        <f>SUM(N453)</f>
        <v>2963000</v>
      </c>
      <c r="O457" s="20">
        <f>SUM(O453)</f>
        <v>2963000</v>
      </c>
      <c r="P457" s="93">
        <f t="shared" si="135"/>
        <v>1</v>
      </c>
    </row>
    <row r="458" spans="1:16" ht="15.95" customHeight="1" x14ac:dyDescent="0.15">
      <c r="A458" s="27"/>
      <c r="B458" s="27"/>
      <c r="C458" s="28"/>
      <c r="D458" s="28"/>
      <c r="E458" s="27"/>
      <c r="F458" s="28"/>
      <c r="G458" s="27" t="s">
        <v>182</v>
      </c>
      <c r="H458" s="29">
        <f>SUM(H455)</f>
        <v>0</v>
      </c>
      <c r="I458" s="29">
        <f>SUM(I455)</f>
        <v>0</v>
      </c>
      <c r="J458" s="96"/>
      <c r="K458" s="29">
        <f>SUM(K456:K457)</f>
        <v>5963000</v>
      </c>
      <c r="L458" s="29">
        <f>SUM(L456:L457)</f>
        <v>2963000</v>
      </c>
      <c r="M458" s="96">
        <f>SUM(L458/K458)</f>
        <v>0.49689753479792054</v>
      </c>
      <c r="N458" s="29">
        <f>SUM(N455:N457)</f>
        <v>5963000</v>
      </c>
      <c r="O458" s="29">
        <f>SUM(O455:O457)</f>
        <v>2963000</v>
      </c>
      <c r="P458" s="96">
        <f t="shared" si="135"/>
        <v>0.49689753479792054</v>
      </c>
    </row>
    <row r="459" spans="1:16" ht="15.95" customHeight="1" x14ac:dyDescent="0.15">
      <c r="A459" s="15"/>
      <c r="B459" s="15"/>
      <c r="C459" s="16"/>
      <c r="D459" s="16"/>
      <c r="E459" s="15"/>
      <c r="F459" s="16"/>
      <c r="G459" s="15" t="s">
        <v>183</v>
      </c>
      <c r="H459" s="20"/>
      <c r="I459" s="20"/>
      <c r="J459" s="93"/>
      <c r="K459" s="20"/>
      <c r="L459" s="20"/>
      <c r="M459" s="93"/>
      <c r="N459" s="20"/>
      <c r="O459" s="15"/>
      <c r="P459" s="93"/>
    </row>
    <row r="460" spans="1:16" ht="15.95" customHeight="1" x14ac:dyDescent="0.15">
      <c r="A460" s="15"/>
      <c r="B460" s="15"/>
      <c r="C460" s="16"/>
      <c r="D460" s="16"/>
      <c r="E460" s="15"/>
      <c r="F460" s="16" t="s">
        <v>6</v>
      </c>
      <c r="G460" s="15" t="s">
        <v>67</v>
      </c>
      <c r="H460" s="20">
        <f>SUM(H402+H412+H423+H433+H443+H455)</f>
        <v>17740834</v>
      </c>
      <c r="I460" s="20">
        <f>SUM(I402+I412+I423+I433+I443+I455)</f>
        <v>17439150.640000001</v>
      </c>
      <c r="J460" s="93">
        <f t="shared" ref="J460" si="136">SUM(I460/H460)</f>
        <v>0.98299497306609152</v>
      </c>
      <c r="K460" s="20"/>
      <c r="L460" s="20"/>
      <c r="M460" s="93"/>
      <c r="N460" s="20">
        <f>SUM(H460)</f>
        <v>17740834</v>
      </c>
      <c r="O460" s="20">
        <f>SUM(I460)</f>
        <v>17439150.640000001</v>
      </c>
      <c r="P460" s="93">
        <f>SUM(O460/N460)</f>
        <v>0.98299497306609152</v>
      </c>
    </row>
    <row r="461" spans="1:16" ht="15.95" customHeight="1" x14ac:dyDescent="0.15">
      <c r="A461" s="15"/>
      <c r="B461" s="15"/>
      <c r="C461" s="16"/>
      <c r="D461" s="16"/>
      <c r="E461" s="15"/>
      <c r="F461" s="16" t="s">
        <v>317</v>
      </c>
      <c r="G461" s="15" t="s">
        <v>372</v>
      </c>
      <c r="H461" s="20"/>
      <c r="I461" s="20"/>
      <c r="J461" s="93"/>
      <c r="K461" s="20">
        <f>SUM(K456)</f>
        <v>3000000</v>
      </c>
      <c r="L461" s="20">
        <f>SUM(L456)</f>
        <v>0</v>
      </c>
      <c r="M461" s="93">
        <f>SUM(L461/K461)</f>
        <v>0</v>
      </c>
      <c r="N461" s="20">
        <f>SUM(K461)</f>
        <v>3000000</v>
      </c>
      <c r="O461" s="20">
        <f>SUM(L461)</f>
        <v>0</v>
      </c>
      <c r="P461" s="93">
        <f t="shared" ref="P461:P463" si="137">SUM(O461/N461)</f>
        <v>0</v>
      </c>
    </row>
    <row r="462" spans="1:16" ht="15.95" customHeight="1" x14ac:dyDescent="0.15">
      <c r="A462" s="15"/>
      <c r="B462" s="15"/>
      <c r="C462" s="16"/>
      <c r="D462" s="16"/>
      <c r="E462" s="15"/>
      <c r="F462" s="16" t="s">
        <v>41</v>
      </c>
      <c r="G462" s="15" t="s">
        <v>87</v>
      </c>
      <c r="H462" s="20"/>
      <c r="I462" s="20"/>
      <c r="J462" s="93"/>
      <c r="K462" s="20">
        <f>SUM(K403+K413+K424+K434+K444+K457)</f>
        <v>3963000</v>
      </c>
      <c r="L462" s="20">
        <f>SUM(L403+L413+L424+L434+L444+L457)</f>
        <v>3963000</v>
      </c>
      <c r="M462" s="93">
        <f>SUM(L462/K462)</f>
        <v>1</v>
      </c>
      <c r="N462" s="20">
        <f>SUM(K462)</f>
        <v>3963000</v>
      </c>
      <c r="O462" s="20">
        <f>SUM(L462)</f>
        <v>3963000</v>
      </c>
      <c r="P462" s="93">
        <f t="shared" si="137"/>
        <v>1</v>
      </c>
    </row>
    <row r="463" spans="1:16" ht="15.95" customHeight="1" x14ac:dyDescent="0.15">
      <c r="A463" s="24"/>
      <c r="B463" s="24"/>
      <c r="C463" s="25"/>
      <c r="D463" s="25"/>
      <c r="E463" s="24"/>
      <c r="F463" s="25"/>
      <c r="G463" s="24" t="s">
        <v>184</v>
      </c>
      <c r="H463" s="26">
        <f>SUM(H460)</f>
        <v>17740834</v>
      </c>
      <c r="I463" s="26">
        <f>SUM(I460)</f>
        <v>17439150.640000001</v>
      </c>
      <c r="J463" s="97">
        <f t="shared" ref="J463" si="138">SUM(I463/H463)</f>
        <v>0.98299497306609152</v>
      </c>
      <c r="K463" s="26">
        <f>SUM(K461:K462)</f>
        <v>6963000</v>
      </c>
      <c r="L463" s="26">
        <f>SUM(L461:L462)</f>
        <v>3963000</v>
      </c>
      <c r="M463" s="97">
        <f>SUM(L463/K463)</f>
        <v>0.56915122791900041</v>
      </c>
      <c r="N463" s="26">
        <f>SUM(N460:N462)</f>
        <v>24703834</v>
      </c>
      <c r="O463" s="26">
        <f>SUM(O460:O462)</f>
        <v>21402150.640000001</v>
      </c>
      <c r="P463" s="97">
        <f t="shared" si="137"/>
        <v>0.86634935451719763</v>
      </c>
    </row>
    <row r="464" spans="1:16" ht="15.95" customHeight="1" x14ac:dyDescent="0.15">
      <c r="A464" s="15">
        <v>4</v>
      </c>
      <c r="B464" s="15">
        <v>1</v>
      </c>
      <c r="C464" s="16"/>
      <c r="D464" s="16"/>
      <c r="E464" s="15"/>
      <c r="F464" s="16"/>
      <c r="G464" s="15" t="s">
        <v>384</v>
      </c>
      <c r="H464" s="20"/>
      <c r="I464" s="20"/>
      <c r="J464" s="93"/>
      <c r="K464" s="20"/>
      <c r="L464" s="20"/>
      <c r="M464" s="93"/>
      <c r="N464" s="20"/>
      <c r="O464" s="15"/>
      <c r="P464" s="93"/>
    </row>
    <row r="465" spans="1:16" ht="15.95" customHeight="1" x14ac:dyDescent="0.15">
      <c r="A465" s="15"/>
      <c r="B465" s="15"/>
      <c r="C465" s="16" t="s">
        <v>1</v>
      </c>
      <c r="D465" s="16"/>
      <c r="E465" s="15"/>
      <c r="F465" s="16"/>
      <c r="G465" s="15" t="s">
        <v>81</v>
      </c>
      <c r="H465" s="20"/>
      <c r="I465" s="20"/>
      <c r="J465" s="93"/>
      <c r="K465" s="20"/>
      <c r="L465" s="20"/>
      <c r="M465" s="93"/>
      <c r="N465" s="20"/>
      <c r="O465" s="15"/>
      <c r="P465" s="93"/>
    </row>
    <row r="466" spans="1:16" ht="15.95" customHeight="1" x14ac:dyDescent="0.15">
      <c r="A466" s="15"/>
      <c r="B466" s="15"/>
      <c r="C466" s="16" t="s">
        <v>93</v>
      </c>
      <c r="D466" s="16"/>
      <c r="E466" s="15"/>
      <c r="F466" s="16"/>
      <c r="G466" s="15" t="s">
        <v>385</v>
      </c>
      <c r="H466" s="20"/>
      <c r="I466" s="20"/>
      <c r="J466" s="93"/>
      <c r="K466" s="20"/>
      <c r="L466" s="20"/>
      <c r="M466" s="93"/>
      <c r="N466" s="20"/>
      <c r="O466" s="15"/>
      <c r="P466" s="93"/>
    </row>
    <row r="467" spans="1:16" ht="15.95" customHeight="1" x14ac:dyDescent="0.15">
      <c r="A467" s="15"/>
      <c r="B467" s="15"/>
      <c r="C467" s="16"/>
      <c r="D467" s="16" t="s">
        <v>386</v>
      </c>
      <c r="E467" s="15"/>
      <c r="F467" s="16"/>
      <c r="G467" s="15"/>
      <c r="H467" s="20"/>
      <c r="I467" s="20"/>
      <c r="J467" s="93"/>
      <c r="K467" s="20"/>
      <c r="L467" s="20"/>
      <c r="M467" s="93"/>
      <c r="N467" s="20"/>
      <c r="O467" s="15"/>
      <c r="P467" s="93"/>
    </row>
    <row r="468" spans="1:16" ht="15.95" customHeight="1" x14ac:dyDescent="0.15">
      <c r="A468" s="15"/>
      <c r="B468" s="15"/>
      <c r="C468" s="16"/>
      <c r="D468" s="16"/>
      <c r="E468" s="15">
        <v>421</v>
      </c>
      <c r="F468" s="16"/>
      <c r="G468" s="15" t="s">
        <v>15</v>
      </c>
      <c r="H468" s="20">
        <v>1440000</v>
      </c>
      <c r="I468" s="20">
        <v>0</v>
      </c>
      <c r="J468" s="93">
        <f t="shared" ref="J468:J469" si="139">SUM(I468/H468)</f>
        <v>0</v>
      </c>
      <c r="K468" s="20">
        <v>11942</v>
      </c>
      <c r="L468" s="20">
        <v>0</v>
      </c>
      <c r="M468" s="93"/>
      <c r="N468" s="20">
        <f>SUM(H468+K468)</f>
        <v>1451942</v>
      </c>
      <c r="O468" s="20">
        <f>SUM(I468+L468)</f>
        <v>0</v>
      </c>
      <c r="P468" s="93">
        <f>SUM(O468/N468)</f>
        <v>0</v>
      </c>
    </row>
    <row r="469" spans="1:16" ht="15.95" customHeight="1" x14ac:dyDescent="0.15">
      <c r="A469" s="15"/>
      <c r="B469" s="15"/>
      <c r="C469" s="16"/>
      <c r="D469" s="16"/>
      <c r="E469" s="15">
        <v>425</v>
      </c>
      <c r="F469" s="16"/>
      <c r="G469" s="15" t="s">
        <v>85</v>
      </c>
      <c r="H469" s="20">
        <v>60000</v>
      </c>
      <c r="I469" s="20">
        <v>0</v>
      </c>
      <c r="J469" s="93">
        <f t="shared" si="139"/>
        <v>0</v>
      </c>
      <c r="K469" s="20">
        <v>0</v>
      </c>
      <c r="L469" s="20">
        <v>0</v>
      </c>
      <c r="M469" s="93"/>
      <c r="N469" s="20">
        <f>SUM(H469+K469)</f>
        <v>60000</v>
      </c>
      <c r="O469" s="20">
        <f>SUM(I469+L469)</f>
        <v>0</v>
      </c>
      <c r="P469" s="93">
        <f t="shared" ref="P469:P476" si="140">SUM(O469/N469)</f>
        <v>0</v>
      </c>
    </row>
    <row r="470" spans="1:16" ht="15.95" customHeight="1" x14ac:dyDescent="0.15">
      <c r="A470" s="15"/>
      <c r="B470" s="15"/>
      <c r="C470" s="16"/>
      <c r="D470" s="16"/>
      <c r="E470" s="15"/>
      <c r="F470" s="16"/>
      <c r="G470" s="15" t="s">
        <v>387</v>
      </c>
      <c r="H470" s="20"/>
      <c r="I470" s="20"/>
      <c r="J470" s="93"/>
      <c r="K470" s="20"/>
      <c r="L470" s="20"/>
      <c r="M470" s="93"/>
      <c r="N470" s="20"/>
      <c r="O470" s="15"/>
      <c r="P470" s="93"/>
    </row>
    <row r="471" spans="1:16" ht="15.95" customHeight="1" x14ac:dyDescent="0.15">
      <c r="A471" s="15"/>
      <c r="B471" s="15"/>
      <c r="C471" s="16"/>
      <c r="D471" s="16"/>
      <c r="E471" s="15"/>
      <c r="F471" s="16" t="s">
        <v>6</v>
      </c>
      <c r="G471" s="15" t="s">
        <v>67</v>
      </c>
      <c r="H471" s="20">
        <f>SUM(H468:H469)</f>
        <v>1500000</v>
      </c>
      <c r="I471" s="20">
        <f>SUM(I468:I469)</f>
        <v>0</v>
      </c>
      <c r="J471" s="93">
        <f t="shared" ref="J471:J474" si="141">SUM(I471/H471)</f>
        <v>0</v>
      </c>
      <c r="K471" s="20"/>
      <c r="L471" s="20"/>
      <c r="M471" s="93"/>
      <c r="N471" s="20">
        <f>SUM(H471)</f>
        <v>1500000</v>
      </c>
      <c r="O471" s="20">
        <f>SUM(I471)</f>
        <v>0</v>
      </c>
      <c r="P471" s="93">
        <f t="shared" si="140"/>
        <v>0</v>
      </c>
    </row>
    <row r="472" spans="1:16" ht="15" customHeight="1" x14ac:dyDescent="0.15">
      <c r="A472" s="15"/>
      <c r="B472" s="15"/>
      <c r="C472" s="16"/>
      <c r="D472" s="16"/>
      <c r="E472" s="15"/>
      <c r="F472" s="16" t="s">
        <v>41</v>
      </c>
      <c r="G472" s="15" t="s">
        <v>87</v>
      </c>
      <c r="H472" s="20"/>
      <c r="I472" s="20"/>
      <c r="J472" s="93"/>
      <c r="K472" s="20">
        <f>SUM(K468:K469)</f>
        <v>11942</v>
      </c>
      <c r="L472" s="20">
        <f>SUM(L468:L469)</f>
        <v>0</v>
      </c>
      <c r="M472" s="93"/>
      <c r="N472" s="20">
        <f>SUM(K472)</f>
        <v>11942</v>
      </c>
      <c r="O472" s="20">
        <f>SUM(L472)</f>
        <v>0</v>
      </c>
      <c r="P472" s="93">
        <f t="shared" si="140"/>
        <v>0</v>
      </c>
    </row>
    <row r="473" spans="1:16" ht="15.95" customHeight="1" x14ac:dyDescent="0.15">
      <c r="A473" s="15"/>
      <c r="B473" s="15"/>
      <c r="C473" s="16"/>
      <c r="D473" s="16"/>
      <c r="E473" s="15"/>
      <c r="F473" s="16"/>
      <c r="G473" s="15" t="s">
        <v>90</v>
      </c>
      <c r="H473" s="20"/>
      <c r="I473" s="20"/>
      <c r="J473" s="93"/>
      <c r="K473" s="20"/>
      <c r="L473" s="20"/>
      <c r="M473" s="93"/>
      <c r="N473" s="20"/>
      <c r="O473" s="15"/>
      <c r="P473" s="93"/>
    </row>
    <row r="474" spans="1:16" ht="15.95" customHeight="1" x14ac:dyDescent="0.15">
      <c r="A474" s="15"/>
      <c r="B474" s="15"/>
      <c r="C474" s="16"/>
      <c r="D474" s="16"/>
      <c r="E474" s="15"/>
      <c r="F474" s="16" t="s">
        <v>6</v>
      </c>
      <c r="G474" s="15" t="s">
        <v>67</v>
      </c>
      <c r="H474" s="20">
        <f>SUM(H471)</f>
        <v>1500000</v>
      </c>
      <c r="I474" s="20">
        <f>SUM(I471)</f>
        <v>0</v>
      </c>
      <c r="J474" s="93">
        <f t="shared" si="141"/>
        <v>0</v>
      </c>
      <c r="K474" s="20"/>
      <c r="L474" s="20"/>
      <c r="M474" s="93"/>
      <c r="N474" s="20">
        <f>SUM(N471)</f>
        <v>1500000</v>
      </c>
      <c r="O474" s="15"/>
      <c r="P474" s="93">
        <f t="shared" si="140"/>
        <v>0</v>
      </c>
    </row>
    <row r="475" spans="1:16" ht="15.95" customHeight="1" x14ac:dyDescent="0.15">
      <c r="A475" s="15"/>
      <c r="B475" s="15"/>
      <c r="C475" s="16"/>
      <c r="D475" s="16"/>
      <c r="E475" s="15"/>
      <c r="F475" s="16" t="s">
        <v>41</v>
      </c>
      <c r="G475" s="15" t="s">
        <v>87</v>
      </c>
      <c r="H475" s="20"/>
      <c r="I475" s="20"/>
      <c r="J475" s="93"/>
      <c r="K475" s="20">
        <f>SUM(K472)</f>
        <v>11942</v>
      </c>
      <c r="L475" s="20">
        <f>SUM(L472)</f>
        <v>0</v>
      </c>
      <c r="M475" s="93"/>
      <c r="N475" s="20">
        <f>SUM(N472)</f>
        <v>11942</v>
      </c>
      <c r="O475" s="15"/>
      <c r="P475" s="93">
        <f t="shared" si="140"/>
        <v>0</v>
      </c>
    </row>
    <row r="476" spans="1:16" ht="15.95" customHeight="1" x14ac:dyDescent="0.15">
      <c r="A476" s="27"/>
      <c r="B476" s="27"/>
      <c r="C476" s="28"/>
      <c r="D476" s="28"/>
      <c r="E476" s="27"/>
      <c r="F476" s="28"/>
      <c r="G476" s="27" t="s">
        <v>91</v>
      </c>
      <c r="H476" s="29">
        <f>SUM(H474)</f>
        <v>1500000</v>
      </c>
      <c r="I476" s="29">
        <f>SUM(I474)</f>
        <v>0</v>
      </c>
      <c r="J476" s="96">
        <f t="shared" ref="J476:J478" si="142">SUM(I476/H476)</f>
        <v>0</v>
      </c>
      <c r="K476" s="29">
        <f>SUM(K475)</f>
        <v>11942</v>
      </c>
      <c r="L476" s="29">
        <f>SUM(L475)</f>
        <v>0</v>
      </c>
      <c r="M476" s="96"/>
      <c r="N476" s="29">
        <f>SUM(N474:N475)</f>
        <v>1511942</v>
      </c>
      <c r="O476" s="29">
        <f>SUM(O474:O475)</f>
        <v>0</v>
      </c>
      <c r="P476" s="96">
        <f t="shared" si="140"/>
        <v>0</v>
      </c>
    </row>
    <row r="477" spans="1:16" s="35" customFormat="1" ht="15.95" customHeight="1" x14ac:dyDescent="0.15">
      <c r="A477" s="32"/>
      <c r="B477" s="32"/>
      <c r="C477" s="33"/>
      <c r="D477" s="33"/>
      <c r="E477" s="32"/>
      <c r="F477" s="33"/>
      <c r="G477" s="32" t="s">
        <v>200</v>
      </c>
      <c r="H477" s="34"/>
      <c r="I477" s="34"/>
      <c r="J477" s="93"/>
      <c r="K477" s="34"/>
      <c r="L477" s="34"/>
      <c r="M477" s="98"/>
      <c r="N477" s="34"/>
      <c r="O477" s="32"/>
      <c r="P477" s="98"/>
    </row>
    <row r="478" spans="1:16" s="35" customFormat="1" ht="15.95" customHeight="1" x14ac:dyDescent="0.15">
      <c r="A478" s="32"/>
      <c r="B478" s="32"/>
      <c r="C478" s="33"/>
      <c r="D478" s="33"/>
      <c r="E478" s="32"/>
      <c r="F478" s="33" t="s">
        <v>6</v>
      </c>
      <c r="G478" s="15" t="s">
        <v>67</v>
      </c>
      <c r="H478" s="34">
        <f>SUM(H233+H354+H391+H460+H474)</f>
        <v>395174251</v>
      </c>
      <c r="I478" s="34">
        <f>SUM(I233+I354+I391+I460+I474)</f>
        <v>371968309.20000005</v>
      </c>
      <c r="J478" s="93">
        <f t="shared" si="142"/>
        <v>0.94127668556016331</v>
      </c>
      <c r="K478" s="34"/>
      <c r="L478" s="34"/>
      <c r="M478" s="98"/>
      <c r="N478" s="34">
        <f>SUM(H478)</f>
        <v>395174251</v>
      </c>
      <c r="O478" s="34">
        <f>SUM(I478)</f>
        <v>371968309.20000005</v>
      </c>
      <c r="P478" s="98">
        <f>SUM(O478/N478)</f>
        <v>0.94127668556016331</v>
      </c>
    </row>
    <row r="479" spans="1:16" s="35" customFormat="1" ht="15.95" customHeight="1" x14ac:dyDescent="0.15">
      <c r="A479" s="32"/>
      <c r="B479" s="32"/>
      <c r="C479" s="33"/>
      <c r="D479" s="33"/>
      <c r="E479" s="32"/>
      <c r="F479" s="33" t="s">
        <v>40</v>
      </c>
      <c r="G479" s="15" t="s">
        <v>218</v>
      </c>
      <c r="H479" s="34"/>
      <c r="I479" s="34"/>
      <c r="J479" s="93"/>
      <c r="K479" s="34">
        <f>SUM(K234)</f>
        <v>2074425</v>
      </c>
      <c r="L479" s="34">
        <f>SUM(L234)</f>
        <v>2074424.91</v>
      </c>
      <c r="M479" s="98">
        <f>SUM(L479/K479)</f>
        <v>0.99999995661448349</v>
      </c>
      <c r="N479" s="34">
        <f t="shared" ref="N479:O483" si="143">SUM(K479)</f>
        <v>2074425</v>
      </c>
      <c r="O479" s="34">
        <f t="shared" si="143"/>
        <v>2074424.91</v>
      </c>
      <c r="P479" s="98">
        <f t="shared" ref="P479:P484" si="144">SUM(O479/N479)</f>
        <v>0.99999995661448349</v>
      </c>
    </row>
    <row r="480" spans="1:16" s="35" customFormat="1" ht="15.95" customHeight="1" x14ac:dyDescent="0.15">
      <c r="A480" s="32"/>
      <c r="B480" s="32"/>
      <c r="C480" s="33"/>
      <c r="D480" s="33"/>
      <c r="E480" s="32"/>
      <c r="F480" s="33" t="s">
        <v>317</v>
      </c>
      <c r="G480" s="15" t="s">
        <v>372</v>
      </c>
      <c r="H480" s="34"/>
      <c r="I480" s="34"/>
      <c r="J480" s="93"/>
      <c r="K480" s="34">
        <f>SUM(K235+K355+K461)</f>
        <v>96668067</v>
      </c>
      <c r="L480" s="34">
        <f>SUM(L235+L355+L461)</f>
        <v>65158788.810000002</v>
      </c>
      <c r="M480" s="98">
        <f t="shared" ref="M480:M483" si="145">SUM(L480/K480)</f>
        <v>0.67404667158597475</v>
      </c>
      <c r="N480" s="34">
        <f t="shared" si="143"/>
        <v>96668067</v>
      </c>
      <c r="O480" s="34">
        <f t="shared" si="143"/>
        <v>65158788.810000002</v>
      </c>
      <c r="P480" s="98">
        <f t="shared" si="144"/>
        <v>0.67404667158597475</v>
      </c>
    </row>
    <row r="481" spans="1:16" s="35" customFormat="1" ht="15.95" customHeight="1" x14ac:dyDescent="0.15">
      <c r="A481" s="32"/>
      <c r="B481" s="32"/>
      <c r="C481" s="33"/>
      <c r="D481" s="33"/>
      <c r="E481" s="32"/>
      <c r="F481" s="33" t="s">
        <v>318</v>
      </c>
      <c r="G481" s="15" t="s">
        <v>382</v>
      </c>
      <c r="H481" s="34"/>
      <c r="I481" s="34"/>
      <c r="J481" s="93"/>
      <c r="K481" s="34">
        <f>SUM(K356)</f>
        <v>1500000</v>
      </c>
      <c r="L481" s="34">
        <f>SUM(L356)</f>
        <v>0</v>
      </c>
      <c r="M481" s="98">
        <f t="shared" si="145"/>
        <v>0</v>
      </c>
      <c r="N481" s="34">
        <f t="shared" si="143"/>
        <v>1500000</v>
      </c>
      <c r="O481" s="34">
        <f t="shared" si="143"/>
        <v>0</v>
      </c>
      <c r="P481" s="98">
        <f t="shared" si="144"/>
        <v>0</v>
      </c>
    </row>
    <row r="482" spans="1:16" s="35" customFormat="1" ht="15.95" customHeight="1" x14ac:dyDescent="0.15">
      <c r="A482" s="32"/>
      <c r="B482" s="32"/>
      <c r="C482" s="33"/>
      <c r="D482" s="33"/>
      <c r="E482" s="32"/>
      <c r="F482" s="33" t="s">
        <v>320</v>
      </c>
      <c r="G482" s="15" t="s">
        <v>388</v>
      </c>
      <c r="H482" s="34"/>
      <c r="I482" s="34"/>
      <c r="J482" s="93"/>
      <c r="K482" s="34">
        <f>SUM(K236)</f>
        <v>280896</v>
      </c>
      <c r="L482" s="34">
        <f>SUM(L236)</f>
        <v>280896</v>
      </c>
      <c r="M482" s="98">
        <f t="shared" si="145"/>
        <v>1</v>
      </c>
      <c r="N482" s="34">
        <f t="shared" si="143"/>
        <v>280896</v>
      </c>
      <c r="O482" s="34">
        <f t="shared" si="143"/>
        <v>280896</v>
      </c>
      <c r="P482" s="98">
        <f t="shared" si="144"/>
        <v>1</v>
      </c>
    </row>
    <row r="483" spans="1:16" s="35" customFormat="1" ht="15.95" customHeight="1" x14ac:dyDescent="0.15">
      <c r="A483" s="32"/>
      <c r="B483" s="32"/>
      <c r="C483" s="33"/>
      <c r="D483" s="33"/>
      <c r="E483" s="32"/>
      <c r="F483" s="33" t="s">
        <v>41</v>
      </c>
      <c r="G483" s="15" t="s">
        <v>87</v>
      </c>
      <c r="H483" s="34"/>
      <c r="I483" s="34"/>
      <c r="J483" s="93"/>
      <c r="K483" s="34">
        <f>SUM(K99+K237+K357+K392+K462+K475)</f>
        <v>52048104</v>
      </c>
      <c r="L483" s="34">
        <f>SUM(L99+L237+L357+L392+L462+L475)</f>
        <v>40801516.100000001</v>
      </c>
      <c r="M483" s="98">
        <f t="shared" si="145"/>
        <v>0.78391935468004759</v>
      </c>
      <c r="N483" s="34">
        <f t="shared" si="143"/>
        <v>52048104</v>
      </c>
      <c r="O483" s="34">
        <f t="shared" si="143"/>
        <v>40801516.100000001</v>
      </c>
      <c r="P483" s="98">
        <f t="shared" si="144"/>
        <v>0.78391935468004759</v>
      </c>
    </row>
    <row r="484" spans="1:16" s="35" customFormat="1" ht="15.95" customHeight="1" x14ac:dyDescent="0.15">
      <c r="A484" s="21"/>
      <c r="B484" s="21"/>
      <c r="C484" s="22"/>
      <c r="D484" s="22"/>
      <c r="E484" s="21"/>
      <c r="F484" s="22"/>
      <c r="G484" s="21" t="s">
        <v>201</v>
      </c>
      <c r="H484" s="23">
        <f>SUM(H478)</f>
        <v>395174251</v>
      </c>
      <c r="I484" s="23">
        <f>SUM(I478)</f>
        <v>371968309.20000005</v>
      </c>
      <c r="J484" s="95">
        <f t="shared" ref="J484" si="146">SUM(I484/H484)</f>
        <v>0.94127668556016331</v>
      </c>
      <c r="K484" s="23">
        <f>SUM(K479:K483)</f>
        <v>152571492</v>
      </c>
      <c r="L484" s="23">
        <f>SUM(L479:L483)</f>
        <v>108315625.81999999</v>
      </c>
      <c r="M484" s="95">
        <f>SUM(L484/K484)</f>
        <v>0.70993358195645095</v>
      </c>
      <c r="N484" s="23">
        <f>SUM(N478:N483)</f>
        <v>547745743</v>
      </c>
      <c r="O484" s="23">
        <f>SUM(O478:O483)</f>
        <v>480283935.0200001</v>
      </c>
      <c r="P484" s="95">
        <f t="shared" si="144"/>
        <v>0.87683736689488079</v>
      </c>
    </row>
    <row r="485" spans="1:16" ht="15.95" customHeight="1" x14ac:dyDescent="0.15">
      <c r="A485" s="15">
        <v>5</v>
      </c>
      <c r="B485" s="15"/>
      <c r="C485" s="16"/>
      <c r="D485" s="16"/>
      <c r="E485" s="15"/>
      <c r="F485" s="16"/>
      <c r="G485" s="15" t="s">
        <v>185</v>
      </c>
      <c r="H485" s="20"/>
      <c r="I485" s="20"/>
      <c r="J485" s="93"/>
      <c r="K485" s="20"/>
      <c r="L485" s="20"/>
      <c r="M485" s="93"/>
      <c r="N485" s="20"/>
      <c r="O485" s="15"/>
      <c r="P485" s="93"/>
    </row>
    <row r="486" spans="1:16" ht="15.95" customHeight="1" x14ac:dyDescent="0.15">
      <c r="A486" s="15"/>
      <c r="B486" s="15"/>
      <c r="C486" s="16" t="s">
        <v>1</v>
      </c>
      <c r="D486" s="16"/>
      <c r="E486" s="15"/>
      <c r="F486" s="16"/>
      <c r="G486" s="15" t="s">
        <v>81</v>
      </c>
      <c r="H486" s="20"/>
      <c r="I486" s="20"/>
      <c r="J486" s="93"/>
      <c r="K486" s="20"/>
      <c r="L486" s="20"/>
      <c r="M486" s="93"/>
      <c r="N486" s="20"/>
      <c r="O486" s="15"/>
      <c r="P486" s="93"/>
    </row>
    <row r="487" spans="1:16" ht="15.95" customHeight="1" x14ac:dyDescent="0.15">
      <c r="A487" s="15"/>
      <c r="B487" s="15"/>
      <c r="C487" s="16" t="s">
        <v>186</v>
      </c>
      <c r="D487" s="16"/>
      <c r="E487" s="15"/>
      <c r="F487" s="16"/>
      <c r="G487" s="15" t="s">
        <v>37</v>
      </c>
      <c r="H487" s="20"/>
      <c r="I487" s="20"/>
      <c r="J487" s="93"/>
      <c r="K487" s="20"/>
      <c r="L487" s="20"/>
      <c r="M487" s="93"/>
      <c r="N487" s="20"/>
      <c r="O487" s="15"/>
      <c r="P487" s="93"/>
    </row>
    <row r="488" spans="1:16" ht="15.95" customHeight="1" x14ac:dyDescent="0.15">
      <c r="A488" s="15"/>
      <c r="B488" s="15"/>
      <c r="C488" s="16"/>
      <c r="D488" s="16" t="s">
        <v>38</v>
      </c>
      <c r="E488" s="15"/>
      <c r="F488" s="16"/>
      <c r="G488" s="15" t="s">
        <v>39</v>
      </c>
      <c r="H488" s="20"/>
      <c r="I488" s="20"/>
      <c r="J488" s="93"/>
      <c r="K488" s="20"/>
      <c r="L488" s="20"/>
      <c r="M488" s="93"/>
      <c r="N488" s="20"/>
      <c r="O488" s="15"/>
      <c r="P488" s="93"/>
    </row>
    <row r="489" spans="1:16" ht="15.95" customHeight="1" x14ac:dyDescent="0.15">
      <c r="A489" s="15"/>
      <c r="B489" s="15"/>
      <c r="C489" s="16"/>
      <c r="D489" s="16"/>
      <c r="E489" s="15">
        <v>411</v>
      </c>
      <c r="F489" s="16"/>
      <c r="G489" s="15" t="s">
        <v>69</v>
      </c>
      <c r="H489" s="20">
        <v>7535685</v>
      </c>
      <c r="I489" s="20">
        <v>7493278.1399999997</v>
      </c>
      <c r="J489" s="93">
        <f t="shared" ref="J489:J490" si="147">SUM(I489/H489)</f>
        <v>0.99437252751408789</v>
      </c>
      <c r="K489" s="20">
        <v>0</v>
      </c>
      <c r="L489" s="20">
        <v>0</v>
      </c>
      <c r="M489" s="93"/>
      <c r="N489" s="20">
        <f>SUM(H489+K489)</f>
        <v>7535685</v>
      </c>
      <c r="O489" s="20">
        <f>SUM(I489+L489)</f>
        <v>7493278.1399999997</v>
      </c>
      <c r="P489" s="93">
        <f>SUM(O489/N489)</f>
        <v>0.99437252751408789</v>
      </c>
    </row>
    <row r="490" spans="1:16" ht="15.95" customHeight="1" x14ac:dyDescent="0.15">
      <c r="A490" s="15"/>
      <c r="B490" s="15"/>
      <c r="C490" s="16"/>
      <c r="D490" s="16"/>
      <c r="E490" s="15">
        <v>412</v>
      </c>
      <c r="F490" s="16"/>
      <c r="G490" s="15" t="s">
        <v>3</v>
      </c>
      <c r="H490" s="20">
        <v>1358740</v>
      </c>
      <c r="I490" s="20">
        <v>1341726.19</v>
      </c>
      <c r="J490" s="93">
        <f t="shared" si="147"/>
        <v>0.98747824455009781</v>
      </c>
      <c r="K490" s="20">
        <v>0</v>
      </c>
      <c r="L490" s="20">
        <v>0</v>
      </c>
      <c r="M490" s="93"/>
      <c r="N490" s="20">
        <f t="shared" ref="N490:N496" si="148">SUM(H490+K490)</f>
        <v>1358740</v>
      </c>
      <c r="O490" s="20">
        <f t="shared" ref="O490:O496" si="149">SUM(I490+L490)</f>
        <v>1341726.19</v>
      </c>
      <c r="P490" s="93">
        <f t="shared" ref="P490:P507" si="150">SUM(O490/N490)</f>
        <v>0.98747824455009781</v>
      </c>
    </row>
    <row r="491" spans="1:16" ht="15.95" customHeight="1" x14ac:dyDescent="0.15">
      <c r="A491" s="15"/>
      <c r="B491" s="15"/>
      <c r="C491" s="16"/>
      <c r="D491" s="16"/>
      <c r="E491" s="15">
        <v>414</v>
      </c>
      <c r="F491" s="16"/>
      <c r="G491" s="15" t="s">
        <v>14</v>
      </c>
      <c r="H491" s="20">
        <v>100000</v>
      </c>
      <c r="I491" s="20">
        <v>0</v>
      </c>
      <c r="J491" s="93">
        <f t="shared" ref="J491:J494" si="151">SUM(I491/H491)</f>
        <v>0</v>
      </c>
      <c r="K491" s="20">
        <v>0</v>
      </c>
      <c r="L491" s="20">
        <v>0</v>
      </c>
      <c r="M491" s="93"/>
      <c r="N491" s="20">
        <f t="shared" si="148"/>
        <v>100000</v>
      </c>
      <c r="O491" s="20">
        <f t="shared" si="149"/>
        <v>0</v>
      </c>
      <c r="P491" s="93">
        <f t="shared" si="150"/>
        <v>0</v>
      </c>
    </row>
    <row r="492" spans="1:16" ht="15.95" customHeight="1" x14ac:dyDescent="0.15">
      <c r="A492" s="15"/>
      <c r="B492" s="15"/>
      <c r="C492" s="16"/>
      <c r="D492" s="16"/>
      <c r="E492" s="15">
        <v>415</v>
      </c>
      <c r="F492" s="16"/>
      <c r="G492" s="15" t="s">
        <v>4</v>
      </c>
      <c r="H492" s="20">
        <v>176000</v>
      </c>
      <c r="I492" s="20">
        <v>175224</v>
      </c>
      <c r="J492" s="93">
        <f t="shared" si="151"/>
        <v>0.99559090909090908</v>
      </c>
      <c r="K492" s="20">
        <v>0</v>
      </c>
      <c r="L492" s="20">
        <v>0</v>
      </c>
      <c r="M492" s="93"/>
      <c r="N492" s="20">
        <f t="shared" si="148"/>
        <v>176000</v>
      </c>
      <c r="O492" s="20">
        <f t="shared" si="149"/>
        <v>175224</v>
      </c>
      <c r="P492" s="93">
        <f t="shared" si="150"/>
        <v>0.99559090909090908</v>
      </c>
    </row>
    <row r="493" spans="1:16" ht="15.95" customHeight="1" x14ac:dyDescent="0.15">
      <c r="A493" s="15"/>
      <c r="B493" s="15"/>
      <c r="C493" s="16"/>
      <c r="D493" s="16"/>
      <c r="E493" s="15">
        <v>416</v>
      </c>
      <c r="F493" s="16"/>
      <c r="G493" s="15" t="s">
        <v>70</v>
      </c>
      <c r="H493" s="20">
        <v>100</v>
      </c>
      <c r="I493" s="20">
        <v>0</v>
      </c>
      <c r="J493" s="93">
        <f t="shared" si="151"/>
        <v>0</v>
      </c>
      <c r="K493" s="20">
        <v>0</v>
      </c>
      <c r="L493" s="20">
        <v>0</v>
      </c>
      <c r="M493" s="93"/>
      <c r="N493" s="20">
        <f t="shared" si="148"/>
        <v>100</v>
      </c>
      <c r="O493" s="20">
        <f t="shared" si="149"/>
        <v>0</v>
      </c>
      <c r="P493" s="93">
        <f t="shared" si="150"/>
        <v>0</v>
      </c>
    </row>
    <row r="494" spans="1:16" ht="15.95" customHeight="1" x14ac:dyDescent="0.15">
      <c r="A494" s="15"/>
      <c r="B494" s="15"/>
      <c r="C494" s="16"/>
      <c r="D494" s="16"/>
      <c r="E494" s="15">
        <v>465</v>
      </c>
      <c r="F494" s="16"/>
      <c r="G494" s="15" t="s">
        <v>5</v>
      </c>
      <c r="H494" s="20">
        <v>998420</v>
      </c>
      <c r="I494" s="20">
        <v>992415.92</v>
      </c>
      <c r="J494" s="93">
        <f t="shared" si="151"/>
        <v>0.99398641854129532</v>
      </c>
      <c r="K494" s="20">
        <v>0</v>
      </c>
      <c r="L494" s="20">
        <v>0</v>
      </c>
      <c r="M494" s="93"/>
      <c r="N494" s="20">
        <f t="shared" si="148"/>
        <v>998420</v>
      </c>
      <c r="O494" s="20">
        <f t="shared" si="149"/>
        <v>992415.92</v>
      </c>
      <c r="P494" s="93">
        <f t="shared" si="150"/>
        <v>0.99398641854129532</v>
      </c>
    </row>
    <row r="495" spans="1:16" ht="15.95" customHeight="1" x14ac:dyDescent="0.15">
      <c r="A495" s="15"/>
      <c r="B495" s="15"/>
      <c r="C495" s="16"/>
      <c r="D495" s="16"/>
      <c r="E495" s="15">
        <v>482</v>
      </c>
      <c r="F495" s="16"/>
      <c r="G495" s="15" t="s">
        <v>187</v>
      </c>
      <c r="H495" s="20">
        <v>470000</v>
      </c>
      <c r="I495" s="20">
        <v>120725</v>
      </c>
      <c r="J495" s="93">
        <f t="shared" ref="J495:J498" si="152">SUM(I495/H495)</f>
        <v>0.25686170212765957</v>
      </c>
      <c r="K495" s="20">
        <v>0</v>
      </c>
      <c r="L495" s="20">
        <v>0</v>
      </c>
      <c r="M495" s="93"/>
      <c r="N495" s="20">
        <f t="shared" si="148"/>
        <v>470000</v>
      </c>
      <c r="O495" s="20">
        <f t="shared" si="149"/>
        <v>120725</v>
      </c>
      <c r="P495" s="93">
        <f t="shared" si="150"/>
        <v>0.25686170212765957</v>
      </c>
    </row>
    <row r="496" spans="1:16" ht="15.95" customHeight="1" x14ac:dyDescent="0.15">
      <c r="A496" s="15"/>
      <c r="B496" s="15"/>
      <c r="C496" s="16"/>
      <c r="D496" s="16"/>
      <c r="E496" s="15">
        <v>483</v>
      </c>
      <c r="F496" s="16"/>
      <c r="G496" s="15" t="s">
        <v>188</v>
      </c>
      <c r="H496" s="20">
        <v>1198370</v>
      </c>
      <c r="I496" s="20">
        <v>1156269.29</v>
      </c>
      <c r="J496" s="93">
        <f t="shared" si="152"/>
        <v>0.96486835451488273</v>
      </c>
      <c r="K496" s="20">
        <v>0</v>
      </c>
      <c r="L496" s="20">
        <v>0</v>
      </c>
      <c r="M496" s="93"/>
      <c r="N496" s="20">
        <f t="shared" si="148"/>
        <v>1198370</v>
      </c>
      <c r="O496" s="20">
        <f t="shared" si="149"/>
        <v>1156269.29</v>
      </c>
      <c r="P496" s="93">
        <f t="shared" si="150"/>
        <v>0.96486835451488273</v>
      </c>
    </row>
    <row r="497" spans="1:16" ht="15.95" customHeight="1" x14ac:dyDescent="0.15">
      <c r="A497" s="15"/>
      <c r="B497" s="15"/>
      <c r="C497" s="16"/>
      <c r="D497" s="16"/>
      <c r="E497" s="15"/>
      <c r="F497" s="16"/>
      <c r="G497" s="15" t="s">
        <v>189</v>
      </c>
      <c r="H497" s="20"/>
      <c r="I497" s="20"/>
      <c r="J497" s="93"/>
      <c r="K497" s="20"/>
      <c r="L497" s="20"/>
      <c r="M497" s="93"/>
      <c r="N497" s="20"/>
      <c r="O497" s="15"/>
      <c r="P497" s="93"/>
    </row>
    <row r="498" spans="1:16" ht="15.95" customHeight="1" x14ac:dyDescent="0.15">
      <c r="A498" s="15"/>
      <c r="B498" s="15"/>
      <c r="C498" s="16"/>
      <c r="D498" s="16"/>
      <c r="E498" s="15"/>
      <c r="F498" s="16" t="s">
        <v>6</v>
      </c>
      <c r="G498" s="15" t="s">
        <v>67</v>
      </c>
      <c r="H498" s="20">
        <f>SUM(H489:H496)</f>
        <v>11837315</v>
      </c>
      <c r="I498" s="20">
        <f>SUM(I489:I496)</f>
        <v>11279638.539999999</v>
      </c>
      <c r="J498" s="93">
        <f t="shared" si="152"/>
        <v>0.95288826393485337</v>
      </c>
      <c r="K498" s="20"/>
      <c r="L498" s="20"/>
      <c r="M498" s="93"/>
      <c r="N498" s="20">
        <f>SUM(H498)</f>
        <v>11837315</v>
      </c>
      <c r="O498" s="20">
        <f>SUM(I498)</f>
        <v>11279638.539999999</v>
      </c>
      <c r="P498" s="93">
        <f t="shared" si="150"/>
        <v>0.95288826393485337</v>
      </c>
    </row>
    <row r="499" spans="1:16" ht="15" customHeight="1" x14ac:dyDescent="0.15">
      <c r="A499" s="15"/>
      <c r="B499" s="15"/>
      <c r="C499" s="16"/>
      <c r="D499" s="16"/>
      <c r="E499" s="15"/>
      <c r="F499" s="16" t="s">
        <v>41</v>
      </c>
      <c r="G499" s="15" t="s">
        <v>87</v>
      </c>
      <c r="H499" s="20"/>
      <c r="I499" s="20"/>
      <c r="J499" s="93"/>
      <c r="K499" s="20">
        <f>SUM(K489:K496)</f>
        <v>0</v>
      </c>
      <c r="L499" s="20">
        <f>SUM(L489:L496)</f>
        <v>0</v>
      </c>
      <c r="M499" s="93"/>
      <c r="N499" s="20">
        <f>SUM(K499)</f>
        <v>0</v>
      </c>
      <c r="O499" s="20">
        <f>SUM(L499)</f>
        <v>0</v>
      </c>
      <c r="P499" s="93"/>
    </row>
    <row r="500" spans="1:16" ht="15.95" customHeight="1" x14ac:dyDescent="0.15">
      <c r="A500" s="15"/>
      <c r="B500" s="15"/>
      <c r="C500" s="16"/>
      <c r="D500" s="16"/>
      <c r="E500" s="15"/>
      <c r="F500" s="16"/>
      <c r="G500" s="15" t="s">
        <v>190</v>
      </c>
      <c r="H500" s="20"/>
      <c r="I500" s="20"/>
      <c r="J500" s="93"/>
      <c r="K500" s="20"/>
      <c r="L500" s="20"/>
      <c r="M500" s="93"/>
      <c r="N500" s="20"/>
      <c r="O500" s="15"/>
      <c r="P500" s="93"/>
    </row>
    <row r="501" spans="1:16" ht="15.95" customHeight="1" x14ac:dyDescent="0.15">
      <c r="A501" s="15"/>
      <c r="B501" s="15"/>
      <c r="C501" s="16"/>
      <c r="D501" s="16"/>
      <c r="E501" s="15"/>
      <c r="F501" s="16" t="s">
        <v>6</v>
      </c>
      <c r="G501" s="15" t="s">
        <v>67</v>
      </c>
      <c r="H501" s="20">
        <f>SUM(H498)</f>
        <v>11837315</v>
      </c>
      <c r="I501" s="20">
        <f>SUM(I498)</f>
        <v>11279638.539999999</v>
      </c>
      <c r="J501" s="93">
        <f t="shared" ref="J501" si="153">SUM(I501/H501)</f>
        <v>0.95288826393485337</v>
      </c>
      <c r="K501" s="20"/>
      <c r="L501" s="20"/>
      <c r="M501" s="93"/>
      <c r="N501" s="20">
        <f>SUM(N498)</f>
        <v>11837315</v>
      </c>
      <c r="O501" s="20">
        <f>SUM(O498)</f>
        <v>11279638.539999999</v>
      </c>
      <c r="P501" s="93">
        <f t="shared" si="150"/>
        <v>0.95288826393485337</v>
      </c>
    </row>
    <row r="502" spans="1:16" ht="15.95" customHeight="1" x14ac:dyDescent="0.15">
      <c r="A502" s="15"/>
      <c r="B502" s="15"/>
      <c r="C502" s="16"/>
      <c r="D502" s="16"/>
      <c r="E502" s="15"/>
      <c r="F502" s="16" t="s">
        <v>41</v>
      </c>
      <c r="G502" s="15" t="s">
        <v>87</v>
      </c>
      <c r="H502" s="20"/>
      <c r="I502" s="20"/>
      <c r="J502" s="93"/>
      <c r="K502" s="20">
        <f>SUM(K499)</f>
        <v>0</v>
      </c>
      <c r="L502" s="20">
        <f>SUM(L499)</f>
        <v>0</v>
      </c>
      <c r="M502" s="93"/>
      <c r="N502" s="20">
        <f>SUM(N499)</f>
        <v>0</v>
      </c>
      <c r="O502" s="20">
        <f>SUM(O499)</f>
        <v>0</v>
      </c>
      <c r="P502" s="93"/>
    </row>
    <row r="503" spans="1:16" ht="15.95" customHeight="1" x14ac:dyDescent="0.15">
      <c r="A503" s="27"/>
      <c r="B503" s="27"/>
      <c r="C503" s="28"/>
      <c r="D503" s="28"/>
      <c r="E503" s="27"/>
      <c r="F503" s="28"/>
      <c r="G503" s="27" t="s">
        <v>191</v>
      </c>
      <c r="H503" s="29">
        <f>SUM(H501)</f>
        <v>11837315</v>
      </c>
      <c r="I503" s="29">
        <f>SUM(I501)</f>
        <v>11279638.539999999</v>
      </c>
      <c r="J503" s="96">
        <f t="shared" ref="J503:J505" si="154">SUM(I503/H503)</f>
        <v>0.95288826393485337</v>
      </c>
      <c r="K503" s="29">
        <f>SUM(K502)</f>
        <v>0</v>
      </c>
      <c r="L503" s="29">
        <f>SUM(L502)</f>
        <v>0</v>
      </c>
      <c r="M503" s="96"/>
      <c r="N503" s="29">
        <f>SUM(N501:N502)</f>
        <v>11837315</v>
      </c>
      <c r="O503" s="29">
        <f>SUM(O501:O502)</f>
        <v>11279638.539999999</v>
      </c>
      <c r="P503" s="96">
        <f t="shared" si="150"/>
        <v>0.95288826393485337</v>
      </c>
    </row>
    <row r="504" spans="1:16" s="35" customFormat="1" ht="15.95" customHeight="1" x14ac:dyDescent="0.15">
      <c r="A504" s="32"/>
      <c r="B504" s="32"/>
      <c r="C504" s="33"/>
      <c r="D504" s="33"/>
      <c r="E504" s="32"/>
      <c r="F504" s="33"/>
      <c r="G504" s="32" t="s">
        <v>196</v>
      </c>
      <c r="H504" s="34"/>
      <c r="I504" s="34"/>
      <c r="J504" s="93"/>
      <c r="K504" s="34"/>
      <c r="L504" s="34"/>
      <c r="M504" s="98"/>
      <c r="N504" s="34"/>
      <c r="O504" s="32"/>
      <c r="P504" s="93"/>
    </row>
    <row r="505" spans="1:16" s="35" customFormat="1" ht="15.95" customHeight="1" x14ac:dyDescent="0.15">
      <c r="A505" s="32"/>
      <c r="B505" s="32"/>
      <c r="C505" s="33"/>
      <c r="D505" s="33"/>
      <c r="E505" s="32"/>
      <c r="F505" s="33" t="s">
        <v>6</v>
      </c>
      <c r="G505" s="15" t="s">
        <v>67</v>
      </c>
      <c r="H505" s="34">
        <f>SUM(H503)</f>
        <v>11837315</v>
      </c>
      <c r="I505" s="34">
        <f>SUM(I503)</f>
        <v>11279638.539999999</v>
      </c>
      <c r="J505" s="93">
        <f t="shared" si="154"/>
        <v>0.95288826393485337</v>
      </c>
      <c r="K505" s="34"/>
      <c r="L505" s="34"/>
      <c r="M505" s="98"/>
      <c r="N505" s="34">
        <f>SUM(H505)</f>
        <v>11837315</v>
      </c>
      <c r="O505" s="34">
        <f>SUM(I505)</f>
        <v>11279638.539999999</v>
      </c>
      <c r="P505" s="93">
        <f t="shared" si="150"/>
        <v>0.95288826393485337</v>
      </c>
    </row>
    <row r="506" spans="1:16" s="35" customFormat="1" ht="15.95" customHeight="1" x14ac:dyDescent="0.15">
      <c r="A506" s="32"/>
      <c r="B506" s="32"/>
      <c r="C506" s="33"/>
      <c r="D506" s="33"/>
      <c r="E506" s="32"/>
      <c r="F506" s="33" t="s">
        <v>41</v>
      </c>
      <c r="G506" s="15" t="s">
        <v>87</v>
      </c>
      <c r="H506" s="34"/>
      <c r="I506" s="34"/>
      <c r="J506" s="93"/>
      <c r="K506" s="34">
        <f>SUM(K502)</f>
        <v>0</v>
      </c>
      <c r="L506" s="34">
        <f>SUM(L502)</f>
        <v>0</v>
      </c>
      <c r="M506" s="98"/>
      <c r="N506" s="34">
        <f>SUM(K506)</f>
        <v>0</v>
      </c>
      <c r="O506" s="34">
        <f>SUM(L506)</f>
        <v>0</v>
      </c>
      <c r="P506" s="93"/>
    </row>
    <row r="507" spans="1:16" s="35" customFormat="1" ht="15.95" customHeight="1" x14ac:dyDescent="0.15">
      <c r="A507" s="21"/>
      <c r="B507" s="21"/>
      <c r="C507" s="22"/>
      <c r="D507" s="22"/>
      <c r="E507" s="21"/>
      <c r="F507" s="22"/>
      <c r="G507" s="21" t="s">
        <v>197</v>
      </c>
      <c r="H507" s="23">
        <f>SUM(H505)</f>
        <v>11837315</v>
      </c>
      <c r="I507" s="23">
        <f>SUM(I505)</f>
        <v>11279638.539999999</v>
      </c>
      <c r="J507" s="95">
        <f t="shared" ref="J507" si="155">SUM(I507/H507)</f>
        <v>0.95288826393485337</v>
      </c>
      <c r="K507" s="23">
        <f>SUM(K506)</f>
        <v>0</v>
      </c>
      <c r="L507" s="23">
        <f>SUM(L506)</f>
        <v>0</v>
      </c>
      <c r="M507" s="95"/>
      <c r="N507" s="23">
        <f>SUM(N505:N506)</f>
        <v>11837315</v>
      </c>
      <c r="O507" s="23">
        <f>SUM(O505:O506)</f>
        <v>11279638.539999999</v>
      </c>
      <c r="P507" s="95">
        <f t="shared" si="150"/>
        <v>0.95288826393485337</v>
      </c>
    </row>
    <row r="508" spans="1:16" ht="15.95" customHeight="1" x14ac:dyDescent="0.15">
      <c r="A508" s="15">
        <v>6</v>
      </c>
      <c r="B508" s="15"/>
      <c r="C508" s="16"/>
      <c r="D508" s="16"/>
      <c r="E508" s="15"/>
      <c r="F508" s="16"/>
      <c r="G508" s="15" t="s">
        <v>193</v>
      </c>
      <c r="H508" s="20"/>
      <c r="I508" s="20"/>
      <c r="J508" s="93"/>
      <c r="K508" s="20"/>
      <c r="L508" s="20"/>
      <c r="M508" s="93"/>
      <c r="N508" s="20"/>
      <c r="O508" s="15"/>
      <c r="P508" s="93"/>
    </row>
    <row r="509" spans="1:16" ht="15.95" customHeight="1" x14ac:dyDescent="0.15">
      <c r="A509" s="15"/>
      <c r="B509" s="15"/>
      <c r="C509" s="16" t="s">
        <v>1</v>
      </c>
      <c r="D509" s="16"/>
      <c r="E509" s="15"/>
      <c r="F509" s="16"/>
      <c r="G509" s="15" t="s">
        <v>81</v>
      </c>
      <c r="H509" s="20"/>
      <c r="I509" s="20"/>
      <c r="J509" s="93"/>
      <c r="K509" s="20"/>
      <c r="L509" s="20"/>
      <c r="M509" s="93"/>
      <c r="N509" s="20"/>
      <c r="O509" s="15"/>
      <c r="P509" s="93"/>
    </row>
    <row r="510" spans="1:16" ht="15.95" customHeight="1" x14ac:dyDescent="0.15">
      <c r="A510" s="15"/>
      <c r="B510" s="15"/>
      <c r="C510" s="16" t="s">
        <v>192</v>
      </c>
      <c r="D510" s="16"/>
      <c r="E510" s="15"/>
      <c r="F510" s="16"/>
      <c r="G510" s="15" t="s">
        <v>48</v>
      </c>
      <c r="H510" s="20"/>
      <c r="I510" s="20"/>
      <c r="J510" s="93"/>
      <c r="K510" s="20"/>
      <c r="L510" s="20"/>
      <c r="M510" s="93"/>
      <c r="N510" s="20"/>
      <c r="O510" s="15"/>
      <c r="P510" s="93"/>
    </row>
    <row r="511" spans="1:16" ht="15.95" customHeight="1" x14ac:dyDescent="0.15">
      <c r="A511" s="15"/>
      <c r="B511" s="15"/>
      <c r="C511" s="16"/>
      <c r="D511" s="16" t="s">
        <v>38</v>
      </c>
      <c r="E511" s="15"/>
      <c r="F511" s="16"/>
      <c r="G511" s="15" t="s">
        <v>39</v>
      </c>
      <c r="H511" s="20"/>
      <c r="I511" s="20"/>
      <c r="J511" s="93"/>
      <c r="K511" s="20"/>
      <c r="L511" s="20"/>
      <c r="M511" s="93"/>
      <c r="N511" s="20"/>
      <c r="O511" s="15"/>
      <c r="P511" s="93"/>
    </row>
    <row r="512" spans="1:16" ht="15.95" customHeight="1" x14ac:dyDescent="0.15">
      <c r="A512" s="15"/>
      <c r="B512" s="15"/>
      <c r="C512" s="16"/>
      <c r="D512" s="16"/>
      <c r="E512" s="15">
        <v>411</v>
      </c>
      <c r="F512" s="16"/>
      <c r="G512" s="15" t="s">
        <v>69</v>
      </c>
      <c r="H512" s="20">
        <v>3995400</v>
      </c>
      <c r="I512" s="20">
        <v>3993787.01</v>
      </c>
      <c r="J512" s="93">
        <f t="shared" ref="J512:J514" si="156">SUM(I512/H512)</f>
        <v>0.99959628823146618</v>
      </c>
      <c r="K512" s="20">
        <v>0</v>
      </c>
      <c r="L512" s="20">
        <v>0</v>
      </c>
      <c r="M512" s="93"/>
      <c r="N512" s="20">
        <f>SUM(H512+K512)</f>
        <v>3995400</v>
      </c>
      <c r="O512" s="20">
        <f>SUM(I512+L512)</f>
        <v>3993787.01</v>
      </c>
      <c r="P512" s="93">
        <f>SUM(O512/N512)</f>
        <v>0.99959628823146618</v>
      </c>
    </row>
    <row r="513" spans="1:16" ht="15.95" customHeight="1" x14ac:dyDescent="0.15">
      <c r="A513" s="15"/>
      <c r="B513" s="15"/>
      <c r="C513" s="16"/>
      <c r="D513" s="16"/>
      <c r="E513" s="15">
        <v>412</v>
      </c>
      <c r="F513" s="16"/>
      <c r="G513" s="15" t="s">
        <v>3</v>
      </c>
      <c r="H513" s="20">
        <v>658350</v>
      </c>
      <c r="I513" s="20">
        <v>658329.23</v>
      </c>
      <c r="J513" s="93">
        <f t="shared" si="156"/>
        <v>0.99996845143160928</v>
      </c>
      <c r="K513" s="20">
        <v>0</v>
      </c>
      <c r="L513" s="20">
        <v>0</v>
      </c>
      <c r="M513" s="93"/>
      <c r="N513" s="20">
        <f t="shared" ref="N513:N517" si="157">SUM(H513+K513)</f>
        <v>658350</v>
      </c>
      <c r="O513" s="20">
        <f t="shared" ref="O513:O517" si="158">SUM(I513+L513)</f>
        <v>658329.23</v>
      </c>
      <c r="P513" s="93">
        <f t="shared" ref="P513:P528" si="159">SUM(O513/N513)</f>
        <v>0.99996845143160928</v>
      </c>
    </row>
    <row r="514" spans="1:16" ht="15.95" customHeight="1" x14ac:dyDescent="0.15">
      <c r="A514" s="15"/>
      <c r="B514" s="15"/>
      <c r="C514" s="16"/>
      <c r="D514" s="16"/>
      <c r="E514" s="15">
        <v>414</v>
      </c>
      <c r="F514" s="16"/>
      <c r="G514" s="15" t="s">
        <v>14</v>
      </c>
      <c r="H514" s="20">
        <v>120000</v>
      </c>
      <c r="I514" s="20">
        <v>105182.35</v>
      </c>
      <c r="J514" s="93">
        <f t="shared" si="156"/>
        <v>0.87651958333333335</v>
      </c>
      <c r="K514" s="20">
        <v>0</v>
      </c>
      <c r="L514" s="20">
        <v>0</v>
      </c>
      <c r="M514" s="93"/>
      <c r="N514" s="20">
        <f t="shared" si="157"/>
        <v>120000</v>
      </c>
      <c r="O514" s="20">
        <f t="shared" si="158"/>
        <v>105182.35</v>
      </c>
      <c r="P514" s="93">
        <f t="shared" si="159"/>
        <v>0.87651958333333335</v>
      </c>
    </row>
    <row r="515" spans="1:16" ht="15.95" customHeight="1" x14ac:dyDescent="0.15">
      <c r="A515" s="15"/>
      <c r="B515" s="15"/>
      <c r="C515" s="16"/>
      <c r="D515" s="16"/>
      <c r="E515" s="15">
        <v>415</v>
      </c>
      <c r="F515" s="16"/>
      <c r="G515" s="15" t="s">
        <v>4</v>
      </c>
      <c r="H515" s="20">
        <v>120100</v>
      </c>
      <c r="I515" s="20">
        <v>118129</v>
      </c>
      <c r="J515" s="93">
        <f t="shared" ref="J515:J517" si="160">SUM(I515/H515)</f>
        <v>0.98358867610324729</v>
      </c>
      <c r="K515" s="20">
        <v>0</v>
      </c>
      <c r="L515" s="20">
        <v>0</v>
      </c>
      <c r="M515" s="93"/>
      <c r="N515" s="20">
        <f t="shared" si="157"/>
        <v>120100</v>
      </c>
      <c r="O515" s="20">
        <f t="shared" si="158"/>
        <v>118129</v>
      </c>
      <c r="P515" s="93">
        <f t="shared" si="159"/>
        <v>0.98358867610324729</v>
      </c>
    </row>
    <row r="516" spans="1:16" ht="15.95" customHeight="1" x14ac:dyDescent="0.15">
      <c r="A516" s="15"/>
      <c r="B516" s="15"/>
      <c r="C516" s="16"/>
      <c r="D516" s="16"/>
      <c r="E516" s="15">
        <v>416</v>
      </c>
      <c r="F516" s="16"/>
      <c r="G516" s="15" t="s">
        <v>70</v>
      </c>
      <c r="H516" s="20">
        <v>100</v>
      </c>
      <c r="I516" s="20">
        <v>0</v>
      </c>
      <c r="J516" s="93">
        <f t="shared" si="160"/>
        <v>0</v>
      </c>
      <c r="K516" s="20">
        <v>0</v>
      </c>
      <c r="L516" s="20">
        <v>0</v>
      </c>
      <c r="M516" s="93"/>
      <c r="N516" s="20">
        <f t="shared" si="157"/>
        <v>100</v>
      </c>
      <c r="O516" s="20">
        <f t="shared" si="158"/>
        <v>0</v>
      </c>
      <c r="P516" s="93">
        <f t="shared" si="159"/>
        <v>0</v>
      </c>
    </row>
    <row r="517" spans="1:16" ht="15.95" customHeight="1" x14ac:dyDescent="0.15">
      <c r="A517" s="15"/>
      <c r="B517" s="15"/>
      <c r="C517" s="16"/>
      <c r="D517" s="16"/>
      <c r="E517" s="15">
        <v>465</v>
      </c>
      <c r="F517" s="16"/>
      <c r="G517" s="15" t="s">
        <v>5</v>
      </c>
      <c r="H517" s="20">
        <v>521000</v>
      </c>
      <c r="I517" s="20">
        <v>520195.91</v>
      </c>
      <c r="J517" s="93">
        <f t="shared" si="160"/>
        <v>0.99845664107485599</v>
      </c>
      <c r="K517" s="20">
        <v>0</v>
      </c>
      <c r="L517" s="20">
        <v>0</v>
      </c>
      <c r="M517" s="93"/>
      <c r="N517" s="20">
        <f t="shared" si="157"/>
        <v>521000</v>
      </c>
      <c r="O517" s="20">
        <f t="shared" si="158"/>
        <v>520195.91</v>
      </c>
      <c r="P517" s="93">
        <f t="shared" si="159"/>
        <v>0.99845664107485599</v>
      </c>
    </row>
    <row r="518" spans="1:16" ht="15.95" customHeight="1" x14ac:dyDescent="0.15">
      <c r="A518" s="15"/>
      <c r="B518" s="15"/>
      <c r="C518" s="16"/>
      <c r="D518" s="16"/>
      <c r="E518" s="15"/>
      <c r="F518" s="16"/>
      <c r="G518" s="15" t="s">
        <v>189</v>
      </c>
      <c r="H518" s="20"/>
      <c r="I518" s="20"/>
      <c r="J518" s="93"/>
      <c r="K518" s="20"/>
      <c r="L518" s="20"/>
      <c r="M518" s="93"/>
      <c r="N518" s="20"/>
      <c r="O518" s="15"/>
      <c r="P518" s="93"/>
    </row>
    <row r="519" spans="1:16" ht="15.95" customHeight="1" x14ac:dyDescent="0.15">
      <c r="A519" s="15"/>
      <c r="B519" s="15"/>
      <c r="C519" s="16"/>
      <c r="D519" s="16"/>
      <c r="E519" s="15"/>
      <c r="F519" s="16" t="s">
        <v>6</v>
      </c>
      <c r="G519" s="15" t="s">
        <v>67</v>
      </c>
      <c r="H519" s="20">
        <f>SUM(H512:H517)</f>
        <v>5414950</v>
      </c>
      <c r="I519" s="20">
        <f>SUM(I512:I517)</f>
        <v>5395623.5</v>
      </c>
      <c r="J519" s="93">
        <f t="shared" ref="J519:J522" si="161">SUM(I519/H519)</f>
        <v>0.99643089963896248</v>
      </c>
      <c r="K519" s="20"/>
      <c r="L519" s="20"/>
      <c r="M519" s="93"/>
      <c r="N519" s="20">
        <f>SUM(H519)</f>
        <v>5414950</v>
      </c>
      <c r="O519" s="20">
        <f>SUM(I519)</f>
        <v>5395623.5</v>
      </c>
      <c r="P519" s="93">
        <f t="shared" si="159"/>
        <v>0.99643089963896248</v>
      </c>
    </row>
    <row r="520" spans="1:16" ht="15" customHeight="1" x14ac:dyDescent="0.15">
      <c r="A520" s="15"/>
      <c r="B520" s="15"/>
      <c r="C520" s="16"/>
      <c r="D520" s="16"/>
      <c r="E520" s="15"/>
      <c r="F520" s="16" t="s">
        <v>41</v>
      </c>
      <c r="G520" s="15" t="s">
        <v>87</v>
      </c>
      <c r="H520" s="20"/>
      <c r="I520" s="20"/>
      <c r="J520" s="93"/>
      <c r="K520" s="20">
        <f>SUM(K512:K517)</f>
        <v>0</v>
      </c>
      <c r="L520" s="20">
        <f>SUM(L512:L517)</f>
        <v>0</v>
      </c>
      <c r="M520" s="93"/>
      <c r="N520" s="20">
        <f>SUM(K520)</f>
        <v>0</v>
      </c>
      <c r="O520" s="20">
        <f>SUM(L520)</f>
        <v>0</v>
      </c>
      <c r="P520" s="93"/>
    </row>
    <row r="521" spans="1:16" ht="15.95" customHeight="1" x14ac:dyDescent="0.15">
      <c r="A521" s="15"/>
      <c r="B521" s="15"/>
      <c r="C521" s="16"/>
      <c r="D521" s="16"/>
      <c r="E521" s="15"/>
      <c r="F521" s="16"/>
      <c r="G521" s="15" t="s">
        <v>194</v>
      </c>
      <c r="H521" s="20"/>
      <c r="I521" s="20"/>
      <c r="J521" s="93"/>
      <c r="K521" s="20"/>
      <c r="L521" s="20"/>
      <c r="M521" s="93"/>
      <c r="N521" s="20"/>
      <c r="O521" s="15"/>
      <c r="P521" s="93"/>
    </row>
    <row r="522" spans="1:16" ht="15.95" customHeight="1" x14ac:dyDescent="0.15">
      <c r="A522" s="15"/>
      <c r="B522" s="15"/>
      <c r="C522" s="16"/>
      <c r="D522" s="16"/>
      <c r="E522" s="15"/>
      <c r="F522" s="16" t="s">
        <v>6</v>
      </c>
      <c r="G522" s="15" t="s">
        <v>67</v>
      </c>
      <c r="H522" s="20">
        <f>SUM(H519)</f>
        <v>5414950</v>
      </c>
      <c r="I522" s="20">
        <f>SUM(I519)</f>
        <v>5395623.5</v>
      </c>
      <c r="J522" s="93">
        <f t="shared" si="161"/>
        <v>0.99643089963896248</v>
      </c>
      <c r="K522" s="20"/>
      <c r="L522" s="20"/>
      <c r="M522" s="93"/>
      <c r="N522" s="20">
        <f>SUM(N519)</f>
        <v>5414950</v>
      </c>
      <c r="O522" s="20">
        <f>SUM(O519)</f>
        <v>5395623.5</v>
      </c>
      <c r="P522" s="93">
        <f t="shared" si="159"/>
        <v>0.99643089963896248</v>
      </c>
    </row>
    <row r="523" spans="1:16" ht="15.95" customHeight="1" x14ac:dyDescent="0.15">
      <c r="A523" s="15"/>
      <c r="B523" s="15"/>
      <c r="C523" s="16"/>
      <c r="D523" s="16"/>
      <c r="E523" s="15"/>
      <c r="F523" s="16" t="s">
        <v>41</v>
      </c>
      <c r="G523" s="15" t="s">
        <v>87</v>
      </c>
      <c r="H523" s="20"/>
      <c r="I523" s="20"/>
      <c r="J523" s="93"/>
      <c r="K523" s="20">
        <f>SUM(K520)</f>
        <v>0</v>
      </c>
      <c r="L523" s="20">
        <f>SUM(L520)</f>
        <v>0</v>
      </c>
      <c r="M523" s="93"/>
      <c r="N523" s="20">
        <f>SUM(N520)</f>
        <v>0</v>
      </c>
      <c r="O523" s="20">
        <f>SUM(O520)</f>
        <v>0</v>
      </c>
      <c r="P523" s="93"/>
    </row>
    <row r="524" spans="1:16" ht="15.95" customHeight="1" x14ac:dyDescent="0.15">
      <c r="A524" s="27"/>
      <c r="B524" s="27"/>
      <c r="C524" s="28"/>
      <c r="D524" s="28"/>
      <c r="E524" s="27"/>
      <c r="F524" s="28"/>
      <c r="G524" s="27" t="s">
        <v>195</v>
      </c>
      <c r="H524" s="29">
        <f>SUM(H522)</f>
        <v>5414950</v>
      </c>
      <c r="I524" s="29">
        <f>SUM(I522)</f>
        <v>5395623.5</v>
      </c>
      <c r="J524" s="96">
        <f t="shared" ref="J524:J526" si="162">SUM(I524/H524)</f>
        <v>0.99643089963896248</v>
      </c>
      <c r="K524" s="29">
        <f>SUM(K523)</f>
        <v>0</v>
      </c>
      <c r="L524" s="29">
        <f>SUM(L523)</f>
        <v>0</v>
      </c>
      <c r="M524" s="96"/>
      <c r="N524" s="29">
        <f>SUM(N522:N523)</f>
        <v>5414950</v>
      </c>
      <c r="O524" s="29">
        <f>SUM(O522:O523)</f>
        <v>5395623.5</v>
      </c>
      <c r="P524" s="96">
        <f t="shared" si="159"/>
        <v>0.99643089963896248</v>
      </c>
    </row>
    <row r="525" spans="1:16" s="35" customFormat="1" ht="15.95" customHeight="1" x14ac:dyDescent="0.15">
      <c r="A525" s="32"/>
      <c r="B525" s="32"/>
      <c r="C525" s="33"/>
      <c r="D525" s="33"/>
      <c r="E525" s="32"/>
      <c r="F525" s="33"/>
      <c r="G525" s="32" t="s">
        <v>198</v>
      </c>
      <c r="H525" s="34"/>
      <c r="I525" s="34"/>
      <c r="J525" s="93"/>
      <c r="K525" s="34"/>
      <c r="L525" s="34"/>
      <c r="M525" s="98"/>
      <c r="N525" s="34"/>
      <c r="O525" s="32"/>
      <c r="P525" s="93"/>
    </row>
    <row r="526" spans="1:16" s="35" customFormat="1" ht="15.95" customHeight="1" x14ac:dyDescent="0.15">
      <c r="A526" s="32"/>
      <c r="B526" s="32"/>
      <c r="C526" s="33"/>
      <c r="D526" s="33"/>
      <c r="E526" s="32"/>
      <c r="F526" s="33" t="s">
        <v>6</v>
      </c>
      <c r="G526" s="15" t="s">
        <v>67</v>
      </c>
      <c r="H526" s="34">
        <f>SUM(H524)</f>
        <v>5414950</v>
      </c>
      <c r="I526" s="34">
        <f>SUM(I524)</f>
        <v>5395623.5</v>
      </c>
      <c r="J526" s="93">
        <f t="shared" si="162"/>
        <v>0.99643089963896248</v>
      </c>
      <c r="K526" s="34"/>
      <c r="L526" s="34"/>
      <c r="M526" s="98"/>
      <c r="N526" s="34">
        <f>SUM(H526)</f>
        <v>5414950</v>
      </c>
      <c r="O526" s="34">
        <f>SUM(I526)</f>
        <v>5395623.5</v>
      </c>
      <c r="P526" s="93">
        <f t="shared" si="159"/>
        <v>0.99643089963896248</v>
      </c>
    </row>
    <row r="527" spans="1:16" s="35" customFormat="1" ht="15.95" customHeight="1" x14ac:dyDescent="0.15">
      <c r="A527" s="32"/>
      <c r="B527" s="32"/>
      <c r="C527" s="33"/>
      <c r="D527" s="33"/>
      <c r="E527" s="32"/>
      <c r="F527" s="33" t="s">
        <v>41</v>
      </c>
      <c r="G527" s="15" t="s">
        <v>87</v>
      </c>
      <c r="H527" s="34"/>
      <c r="I527" s="34"/>
      <c r="J527" s="93"/>
      <c r="K527" s="34">
        <f>SUM(K524)</f>
        <v>0</v>
      </c>
      <c r="L527" s="34">
        <f>SUM(L524)</f>
        <v>0</v>
      </c>
      <c r="M527" s="98"/>
      <c r="N527" s="34">
        <f>SUM(K527)</f>
        <v>0</v>
      </c>
      <c r="O527" s="34">
        <f>SUM(L527)</f>
        <v>0</v>
      </c>
      <c r="P527" s="93"/>
    </row>
    <row r="528" spans="1:16" s="35" customFormat="1" ht="15.95" customHeight="1" x14ac:dyDescent="0.15">
      <c r="A528" s="21"/>
      <c r="B528" s="21"/>
      <c r="C528" s="22"/>
      <c r="D528" s="22"/>
      <c r="E528" s="21"/>
      <c r="F528" s="22"/>
      <c r="G528" s="21" t="s">
        <v>199</v>
      </c>
      <c r="H528" s="23">
        <f>SUM(H526)</f>
        <v>5414950</v>
      </c>
      <c r="I528" s="23">
        <f>SUM(I526)</f>
        <v>5395623.5</v>
      </c>
      <c r="J528" s="95">
        <f t="shared" ref="J528" si="163">SUM(I528/H528)</f>
        <v>0.99643089963896248</v>
      </c>
      <c r="K528" s="23">
        <f>SUM(K527)</f>
        <v>0</v>
      </c>
      <c r="L528" s="23">
        <f>SUM(L527)</f>
        <v>0</v>
      </c>
      <c r="M528" s="95"/>
      <c r="N528" s="23">
        <f>SUM(N526:N527)</f>
        <v>5414950</v>
      </c>
      <c r="O528" s="23">
        <f>SUM(O526:O527)</f>
        <v>5395623.5</v>
      </c>
      <c r="P528" s="95">
        <f t="shared" si="159"/>
        <v>0.99643089963896248</v>
      </c>
    </row>
    <row r="529" spans="1:16" ht="15.95" customHeight="1" x14ac:dyDescent="0.15">
      <c r="A529" s="15"/>
      <c r="B529" s="15"/>
      <c r="C529" s="16"/>
      <c r="D529" s="16"/>
      <c r="E529" s="15"/>
      <c r="F529" s="16"/>
      <c r="G529" s="15" t="s">
        <v>202</v>
      </c>
      <c r="H529" s="20"/>
      <c r="I529" s="20"/>
      <c r="J529" s="93"/>
      <c r="K529" s="20"/>
      <c r="L529" s="20"/>
      <c r="M529" s="93"/>
      <c r="N529" s="20"/>
      <c r="O529" s="15"/>
      <c r="P529" s="93"/>
    </row>
    <row r="530" spans="1:16" ht="15.95" customHeight="1" x14ac:dyDescent="0.15">
      <c r="A530" s="15"/>
      <c r="B530" s="15"/>
      <c r="C530" s="16"/>
      <c r="D530" s="16"/>
      <c r="E530" s="15"/>
      <c r="F530" s="33" t="s">
        <v>6</v>
      </c>
      <c r="G530" s="15" t="s">
        <v>67</v>
      </c>
      <c r="H530" s="20">
        <f>SUM(H44+H66+H88+H478+H505+H526)</f>
        <v>463715686</v>
      </c>
      <c r="I530" s="20">
        <f>SUM(I44+I66+I88+I478+I505+I526)</f>
        <v>439582789.4600001</v>
      </c>
      <c r="J530" s="93">
        <f>SUM(I530/H530)</f>
        <v>0.94795755833025686</v>
      </c>
      <c r="K530" s="20"/>
      <c r="L530" s="20"/>
      <c r="M530" s="93"/>
      <c r="N530" s="20">
        <f>SUM(H530)</f>
        <v>463715686</v>
      </c>
      <c r="O530" s="20">
        <f>SUM(I530)</f>
        <v>439582789.4600001</v>
      </c>
      <c r="P530" s="93">
        <f>SUM(O530/N530)</f>
        <v>0.94795755833025686</v>
      </c>
    </row>
    <row r="531" spans="1:16" ht="15.95" customHeight="1" x14ac:dyDescent="0.15">
      <c r="A531" s="15"/>
      <c r="B531" s="15"/>
      <c r="C531" s="16"/>
      <c r="D531" s="16"/>
      <c r="E531" s="15"/>
      <c r="F531" s="33" t="s">
        <v>40</v>
      </c>
      <c r="G531" s="15" t="s">
        <v>218</v>
      </c>
      <c r="H531" s="20"/>
      <c r="I531" s="20"/>
      <c r="J531" s="93"/>
      <c r="K531" s="20">
        <f>SUM(K137)</f>
        <v>2074425</v>
      </c>
      <c r="L531" s="20">
        <f>SUM(L137)</f>
        <v>2074424.91</v>
      </c>
      <c r="M531" s="93">
        <f>SUM(L531/K531)</f>
        <v>0.99999995661448349</v>
      </c>
      <c r="N531" s="20">
        <f t="shared" ref="N531:O535" si="164">SUM(K531)</f>
        <v>2074425</v>
      </c>
      <c r="O531" s="20">
        <f t="shared" si="164"/>
        <v>2074424.91</v>
      </c>
      <c r="P531" s="93">
        <f t="shared" ref="P531:P536" si="165">SUM(O531/N531)</f>
        <v>0.99999995661448349</v>
      </c>
    </row>
    <row r="532" spans="1:16" ht="15.95" customHeight="1" x14ac:dyDescent="0.15">
      <c r="A532" s="15"/>
      <c r="B532" s="15"/>
      <c r="C532" s="16"/>
      <c r="D532" s="16"/>
      <c r="E532" s="15"/>
      <c r="F532" s="33" t="s">
        <v>317</v>
      </c>
      <c r="G532" s="15" t="s">
        <v>372</v>
      </c>
      <c r="H532" s="20"/>
      <c r="I532" s="20"/>
      <c r="J532" s="93"/>
      <c r="K532" s="20">
        <f t="shared" ref="K532:L534" si="166">SUM(K480)</f>
        <v>96668067</v>
      </c>
      <c r="L532" s="20">
        <f t="shared" si="166"/>
        <v>65158788.810000002</v>
      </c>
      <c r="M532" s="93">
        <f t="shared" ref="M532:M535" si="167">SUM(L532/K532)</f>
        <v>0.67404667158597475</v>
      </c>
      <c r="N532" s="20">
        <f t="shared" si="164"/>
        <v>96668067</v>
      </c>
      <c r="O532" s="20">
        <f t="shared" si="164"/>
        <v>65158788.810000002</v>
      </c>
      <c r="P532" s="93">
        <f t="shared" si="165"/>
        <v>0.67404667158597475</v>
      </c>
    </row>
    <row r="533" spans="1:16" ht="15.95" customHeight="1" x14ac:dyDescent="0.15">
      <c r="A533" s="15"/>
      <c r="B533" s="15"/>
      <c r="C533" s="16"/>
      <c r="D533" s="16"/>
      <c r="E533" s="15"/>
      <c r="F533" s="33" t="s">
        <v>318</v>
      </c>
      <c r="G533" s="15" t="s">
        <v>382</v>
      </c>
      <c r="H533" s="20"/>
      <c r="I533" s="20"/>
      <c r="J533" s="93"/>
      <c r="K533" s="20">
        <f t="shared" si="166"/>
        <v>1500000</v>
      </c>
      <c r="L533" s="20">
        <f t="shared" si="166"/>
        <v>0</v>
      </c>
      <c r="M533" s="93">
        <f t="shared" si="167"/>
        <v>0</v>
      </c>
      <c r="N533" s="20">
        <f t="shared" si="164"/>
        <v>1500000</v>
      </c>
      <c r="O533" s="20">
        <f t="shared" si="164"/>
        <v>0</v>
      </c>
      <c r="P533" s="93">
        <f t="shared" si="165"/>
        <v>0</v>
      </c>
    </row>
    <row r="534" spans="1:16" ht="15.95" customHeight="1" x14ac:dyDescent="0.15">
      <c r="A534" s="15"/>
      <c r="B534" s="15"/>
      <c r="C534" s="16"/>
      <c r="D534" s="16"/>
      <c r="E534" s="15"/>
      <c r="F534" s="33" t="s">
        <v>320</v>
      </c>
      <c r="G534" s="15" t="s">
        <v>388</v>
      </c>
      <c r="H534" s="20"/>
      <c r="I534" s="20"/>
      <c r="J534" s="93"/>
      <c r="K534" s="20">
        <f t="shared" si="166"/>
        <v>280896</v>
      </c>
      <c r="L534" s="20">
        <f t="shared" si="166"/>
        <v>280896</v>
      </c>
      <c r="M534" s="93">
        <f t="shared" si="167"/>
        <v>1</v>
      </c>
      <c r="N534" s="20">
        <f t="shared" si="164"/>
        <v>280896</v>
      </c>
      <c r="O534" s="20">
        <f t="shared" si="164"/>
        <v>280896</v>
      </c>
      <c r="P534" s="93">
        <f t="shared" si="165"/>
        <v>1</v>
      </c>
    </row>
    <row r="535" spans="1:16" ht="15.95" customHeight="1" x14ac:dyDescent="0.15">
      <c r="A535" s="15"/>
      <c r="B535" s="15"/>
      <c r="C535" s="16"/>
      <c r="D535" s="16"/>
      <c r="E535" s="15"/>
      <c r="F535" s="33" t="s">
        <v>41</v>
      </c>
      <c r="G535" s="15" t="s">
        <v>87</v>
      </c>
      <c r="H535" s="20"/>
      <c r="I535" s="20"/>
      <c r="J535" s="93"/>
      <c r="K535" s="20">
        <f>SUM(K483+K506+K527)</f>
        <v>52048104</v>
      </c>
      <c r="L535" s="20">
        <f>SUM(L483+L506+L527)</f>
        <v>40801516.100000001</v>
      </c>
      <c r="M535" s="93">
        <f t="shared" si="167"/>
        <v>0.78391935468004759</v>
      </c>
      <c r="N535" s="20">
        <f t="shared" si="164"/>
        <v>52048104</v>
      </c>
      <c r="O535" s="20">
        <f t="shared" si="164"/>
        <v>40801516.100000001</v>
      </c>
      <c r="P535" s="93">
        <f t="shared" si="165"/>
        <v>0.78391935468004759</v>
      </c>
    </row>
    <row r="536" spans="1:16" ht="15.95" customHeight="1" x14ac:dyDescent="0.15">
      <c r="A536" s="36"/>
      <c r="B536" s="36"/>
      <c r="C536" s="37"/>
      <c r="D536" s="37"/>
      <c r="E536" s="36"/>
      <c r="F536" s="37"/>
      <c r="G536" s="36" t="s">
        <v>203</v>
      </c>
      <c r="H536" s="38">
        <f>SUM(H530)</f>
        <v>463715686</v>
      </c>
      <c r="I536" s="38">
        <f>SUM(I530)</f>
        <v>439582789.4600001</v>
      </c>
      <c r="J536" s="94">
        <f t="shared" ref="J536" si="168">SUM(I536/H536)</f>
        <v>0.94795755833025686</v>
      </c>
      <c r="K536" s="38">
        <f>SUM(K531:K535)</f>
        <v>152571492</v>
      </c>
      <c r="L536" s="38">
        <f>SUM(L531:L535)</f>
        <v>108315625.81999999</v>
      </c>
      <c r="M536" s="94">
        <f>SUM(L536/K536)</f>
        <v>0.70993358195645095</v>
      </c>
      <c r="N536" s="38">
        <f>SUM(N530:N535)</f>
        <v>616287178</v>
      </c>
      <c r="O536" s="38">
        <f>SUM(O530:O535)</f>
        <v>547898415.28000009</v>
      </c>
      <c r="P536" s="94">
        <f t="shared" si="165"/>
        <v>0.8890310148234174</v>
      </c>
    </row>
    <row r="537" spans="1:16" ht="15.95" customHeight="1" x14ac:dyDescent="0.15"/>
    <row r="538" spans="1:16" ht="15.95" customHeight="1" x14ac:dyDescent="0.15"/>
    <row r="539" spans="1:16" ht="15.95" customHeight="1" x14ac:dyDescent="0.15"/>
    <row r="540" spans="1:16" ht="15.95" customHeight="1" x14ac:dyDescent="0.15"/>
    <row r="541" spans="1:16" ht="15.95" customHeight="1" x14ac:dyDescent="0.15"/>
    <row r="542" spans="1:16" ht="15.95" customHeight="1" x14ac:dyDescent="0.15"/>
    <row r="543" spans="1:16" ht="15.95" customHeight="1" x14ac:dyDescent="0.15"/>
    <row r="544" spans="1:16" ht="15.95" customHeight="1" x14ac:dyDescent="0.15"/>
    <row r="545" ht="15.95" customHeight="1" x14ac:dyDescent="0.15"/>
    <row r="546" ht="15.95" customHeight="1" x14ac:dyDescent="0.15"/>
    <row r="547" ht="15.95" customHeight="1" x14ac:dyDescent="0.15"/>
    <row r="548" ht="15.95" customHeight="1" x14ac:dyDescent="0.15"/>
    <row r="549" ht="15.95" customHeight="1" x14ac:dyDescent="0.15"/>
    <row r="550" ht="15.95" customHeight="1" x14ac:dyDescent="0.15"/>
    <row r="551" ht="15.95" customHeight="1" x14ac:dyDescent="0.15"/>
    <row r="552" ht="15.95" customHeight="1" x14ac:dyDescent="0.15"/>
    <row r="553" ht="15.95" customHeight="1" x14ac:dyDescent="0.15"/>
    <row r="554" ht="15.95" customHeight="1" x14ac:dyDescent="0.15"/>
    <row r="555" ht="15.95" customHeight="1" x14ac:dyDescent="0.15"/>
    <row r="556" ht="15.95" customHeight="1" x14ac:dyDescent="0.15"/>
    <row r="557" ht="15.95" customHeight="1" x14ac:dyDescent="0.15"/>
    <row r="558" ht="15.95" customHeight="1" x14ac:dyDescent="0.15"/>
    <row r="559" ht="15.95" customHeight="1" x14ac:dyDescent="0.15"/>
    <row r="560" ht="15.95" customHeight="1" x14ac:dyDescent="0.15"/>
    <row r="561" ht="15.95" customHeight="1" x14ac:dyDescent="0.15"/>
    <row r="562" ht="15.95" customHeight="1" x14ac:dyDescent="0.15"/>
    <row r="563" ht="15.95" customHeight="1" x14ac:dyDescent="0.15"/>
  </sheetData>
  <mergeCells count="16">
    <mergeCell ref="F8:F11"/>
    <mergeCell ref="G8:G11"/>
    <mergeCell ref="H8:H11"/>
    <mergeCell ref="K8:K11"/>
    <mergeCell ref="I8:I11"/>
    <mergeCell ref="A8:A11"/>
    <mergeCell ref="B8:B11"/>
    <mergeCell ref="C8:C11"/>
    <mergeCell ref="D8:D11"/>
    <mergeCell ref="E8:E11"/>
    <mergeCell ref="O8:O11"/>
    <mergeCell ref="J8:J11"/>
    <mergeCell ref="M8:M11"/>
    <mergeCell ref="P8:P11"/>
    <mergeCell ref="N8:N11"/>
    <mergeCell ref="L8:L11"/>
  </mergeCells>
  <pageMargins left="0.25" right="0.25" top="0.75" bottom="0.75" header="0.3" footer="0.3"/>
  <pageSetup paperSize="9" orientation="landscape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2"/>
  <sheetViews>
    <sheetView tabSelected="1" view="pageLayout" topLeftCell="A79" zoomScaleNormal="100" workbookViewId="0">
      <selection activeCell="F91" sqref="F91"/>
    </sheetView>
  </sheetViews>
  <sheetFormatPr defaultRowHeight="15" x14ac:dyDescent="0.25"/>
  <cols>
    <col min="1" max="8" width="9.140625" style="1"/>
    <col min="9" max="9" width="10.140625" style="1" customWidth="1"/>
    <col min="10" max="16384" width="9.140625" style="1"/>
  </cols>
  <sheetData>
    <row r="2" spans="1:9" x14ac:dyDescent="0.25">
      <c r="A2" s="9"/>
      <c r="B2" s="9"/>
      <c r="C2" s="9"/>
      <c r="D2" s="9"/>
      <c r="E2" s="9" t="s">
        <v>207</v>
      </c>
      <c r="F2" s="9"/>
      <c r="G2" s="9"/>
      <c r="H2" s="9"/>
      <c r="I2" s="9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x14ac:dyDescent="0.25">
      <c r="A4" s="99"/>
      <c r="B4" s="99" t="s">
        <v>389</v>
      </c>
      <c r="C4" s="99"/>
      <c r="D4" s="99"/>
      <c r="E4" s="99"/>
      <c r="F4" s="99"/>
      <c r="G4" s="99"/>
      <c r="H4" s="99"/>
      <c r="I4" s="99"/>
    </row>
    <row r="5" spans="1:9" x14ac:dyDescent="0.25">
      <c r="A5" s="99" t="s">
        <v>474</v>
      </c>
      <c r="B5" s="99"/>
      <c r="C5" s="99"/>
      <c r="D5" s="99"/>
      <c r="E5" s="99"/>
      <c r="F5" s="99"/>
      <c r="G5" s="99"/>
      <c r="H5" s="99"/>
      <c r="I5" s="99"/>
    </row>
    <row r="6" spans="1:9" x14ac:dyDescent="0.25">
      <c r="A6" s="99" t="s">
        <v>390</v>
      </c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99"/>
      <c r="B7" s="99"/>
      <c r="C7" s="100"/>
      <c r="D7" s="100"/>
      <c r="E7" s="100"/>
      <c r="F7" s="100"/>
      <c r="G7" s="100"/>
      <c r="H7" s="99"/>
      <c r="I7" s="99"/>
    </row>
    <row r="8" spans="1:9" x14ac:dyDescent="0.25">
      <c r="A8" s="99"/>
      <c r="B8" s="99"/>
      <c r="C8" s="99"/>
      <c r="D8" s="99"/>
      <c r="E8" s="99" t="s">
        <v>208</v>
      </c>
      <c r="F8" s="99"/>
      <c r="G8" s="99"/>
      <c r="H8" s="99"/>
      <c r="I8" s="99"/>
    </row>
    <row r="9" spans="1:9" x14ac:dyDescent="0.25">
      <c r="A9" s="99"/>
      <c r="B9" s="99"/>
      <c r="C9" s="99"/>
      <c r="D9" s="99"/>
      <c r="E9" s="99"/>
      <c r="F9" s="99"/>
      <c r="G9" s="99"/>
      <c r="H9" s="99"/>
      <c r="I9" s="99"/>
    </row>
    <row r="10" spans="1:9" x14ac:dyDescent="0.25">
      <c r="B10" s="1" t="s">
        <v>392</v>
      </c>
    </row>
    <row r="11" spans="1:9" x14ac:dyDescent="0.25">
      <c r="A11" s="1" t="s">
        <v>391</v>
      </c>
    </row>
    <row r="12" spans="1:9" x14ac:dyDescent="0.25">
      <c r="B12" s="1" t="s">
        <v>393</v>
      </c>
    </row>
    <row r="13" spans="1:9" x14ac:dyDescent="0.25">
      <c r="A13" s="1" t="s">
        <v>394</v>
      </c>
    </row>
    <row r="14" spans="1:9" x14ac:dyDescent="0.25">
      <c r="B14" s="1" t="s">
        <v>395</v>
      </c>
    </row>
    <row r="15" spans="1:9" x14ac:dyDescent="0.25">
      <c r="B15" s="1" t="s">
        <v>396</v>
      </c>
    </row>
    <row r="16" spans="1:9" x14ac:dyDescent="0.25">
      <c r="B16" s="1" t="s">
        <v>478</v>
      </c>
    </row>
    <row r="17" spans="1:7" x14ac:dyDescent="0.25">
      <c r="B17" s="1" t="s">
        <v>475</v>
      </c>
    </row>
    <row r="18" spans="1:7" x14ac:dyDescent="0.25">
      <c r="A18" s="1" t="s">
        <v>413</v>
      </c>
    </row>
    <row r="19" spans="1:7" x14ac:dyDescent="0.25">
      <c r="A19" s="1" t="s">
        <v>414</v>
      </c>
    </row>
    <row r="20" spans="1:7" x14ac:dyDescent="0.25">
      <c r="C20" s="92"/>
      <c r="E20" s="42"/>
    </row>
    <row r="21" spans="1:7" x14ac:dyDescent="0.25">
      <c r="C21" s="92"/>
      <c r="E21" s="42" t="s">
        <v>209</v>
      </c>
    </row>
    <row r="22" spans="1:7" x14ac:dyDescent="0.25">
      <c r="C22" s="92"/>
      <c r="E22" s="42"/>
      <c r="G22" s="6"/>
    </row>
    <row r="23" spans="1:7" x14ac:dyDescent="0.25">
      <c r="B23" s="1" t="s">
        <v>397</v>
      </c>
      <c r="C23" s="92"/>
      <c r="E23" s="42"/>
    </row>
    <row r="24" spans="1:7" x14ac:dyDescent="0.25">
      <c r="A24" s="1" t="s">
        <v>398</v>
      </c>
      <c r="C24" s="92"/>
      <c r="E24" s="42"/>
    </row>
    <row r="25" spans="1:7" x14ac:dyDescent="0.25">
      <c r="A25" s="1" t="s">
        <v>399</v>
      </c>
      <c r="C25" s="92"/>
      <c r="E25" s="42"/>
    </row>
    <row r="26" spans="1:7" x14ac:dyDescent="0.25">
      <c r="C26" s="92"/>
      <c r="E26" s="42"/>
    </row>
    <row r="27" spans="1:7" x14ac:dyDescent="0.25">
      <c r="C27" s="92"/>
      <c r="E27" s="42" t="s">
        <v>210</v>
      </c>
    </row>
    <row r="29" spans="1:7" x14ac:dyDescent="0.25">
      <c r="B29" s="1" t="s">
        <v>400</v>
      </c>
    </row>
    <row r="30" spans="1:7" x14ac:dyDescent="0.25">
      <c r="A30" s="1" t="s">
        <v>401</v>
      </c>
    </row>
    <row r="31" spans="1:7" x14ac:dyDescent="0.25">
      <c r="B31" s="1" t="s">
        <v>402</v>
      </c>
    </row>
    <row r="32" spans="1:7" x14ac:dyDescent="0.25">
      <c r="B32" s="1" t="s">
        <v>403</v>
      </c>
    </row>
    <row r="33" spans="1:5" x14ac:dyDescent="0.25">
      <c r="B33" s="1" t="s">
        <v>404</v>
      </c>
    </row>
    <row r="34" spans="1:5" x14ac:dyDescent="0.25">
      <c r="B34" s="1" t="s">
        <v>405</v>
      </c>
    </row>
    <row r="37" spans="1:5" x14ac:dyDescent="0.25">
      <c r="E37" s="1" t="s">
        <v>211</v>
      </c>
    </row>
    <row r="39" spans="1:5" x14ac:dyDescent="0.25">
      <c r="B39" s="1" t="s">
        <v>406</v>
      </c>
    </row>
    <row r="40" spans="1:5" x14ac:dyDescent="0.25">
      <c r="A40" s="1" t="s">
        <v>407</v>
      </c>
    </row>
    <row r="41" spans="1:5" x14ac:dyDescent="0.25">
      <c r="A41" s="1" t="s">
        <v>408</v>
      </c>
    </row>
    <row r="42" spans="1:5" x14ac:dyDescent="0.25">
      <c r="A42" s="1" t="s">
        <v>409</v>
      </c>
    </row>
    <row r="44" spans="1:5" x14ac:dyDescent="0.25">
      <c r="E44" s="1" t="s">
        <v>212</v>
      </c>
    </row>
    <row r="46" spans="1:5" x14ac:dyDescent="0.25">
      <c r="B46" s="1" t="s">
        <v>415</v>
      </c>
    </row>
    <row r="47" spans="1:5" x14ac:dyDescent="0.25">
      <c r="A47" s="1" t="s">
        <v>274</v>
      </c>
    </row>
    <row r="52" spans="1:5" x14ac:dyDescent="0.25">
      <c r="E52" s="1" t="s">
        <v>213</v>
      </c>
    </row>
    <row r="54" spans="1:5" x14ac:dyDescent="0.25">
      <c r="B54" s="1" t="s">
        <v>416</v>
      </c>
    </row>
    <row r="55" spans="1:5" x14ac:dyDescent="0.25">
      <c r="A55" s="1" t="s">
        <v>454</v>
      </c>
    </row>
    <row r="56" spans="1:5" x14ac:dyDescent="0.25">
      <c r="A56" s="1" t="s">
        <v>452</v>
      </c>
    </row>
    <row r="57" spans="1:5" x14ac:dyDescent="0.25">
      <c r="A57" s="1" t="s">
        <v>453</v>
      </c>
    </row>
    <row r="59" spans="1:5" x14ac:dyDescent="0.25">
      <c r="E59" s="1" t="s">
        <v>214</v>
      </c>
    </row>
    <row r="61" spans="1:5" x14ac:dyDescent="0.25">
      <c r="B61" s="1" t="s">
        <v>417</v>
      </c>
    </row>
    <row r="63" spans="1:5" x14ac:dyDescent="0.25">
      <c r="E63" s="1" t="s">
        <v>215</v>
      </c>
    </row>
    <row r="65" spans="1:5" x14ac:dyDescent="0.25">
      <c r="B65" s="1" t="s">
        <v>418</v>
      </c>
    </row>
    <row r="66" spans="1:5" x14ac:dyDescent="0.25">
      <c r="B66" s="1" t="s">
        <v>419</v>
      </c>
    </row>
    <row r="69" spans="1:5" x14ac:dyDescent="0.25">
      <c r="E69" s="1" t="s">
        <v>216</v>
      </c>
    </row>
    <row r="71" spans="1:5" x14ac:dyDescent="0.25">
      <c r="B71" s="1" t="s">
        <v>421</v>
      </c>
    </row>
    <row r="72" spans="1:5" x14ac:dyDescent="0.25">
      <c r="A72" s="1" t="s">
        <v>420</v>
      </c>
    </row>
    <row r="74" spans="1:5" x14ac:dyDescent="0.25">
      <c r="E74" s="1" t="s">
        <v>217</v>
      </c>
    </row>
    <row r="76" spans="1:5" x14ac:dyDescent="0.25">
      <c r="B76" s="1" t="s">
        <v>422</v>
      </c>
    </row>
    <row r="77" spans="1:5" x14ac:dyDescent="0.25">
      <c r="A77" s="1" t="s">
        <v>424</v>
      </c>
    </row>
    <row r="78" spans="1:5" x14ac:dyDescent="0.25">
      <c r="A78" s="1" t="s">
        <v>423</v>
      </c>
    </row>
    <row r="81" spans="1:6" x14ac:dyDescent="0.25">
      <c r="E81" s="1" t="s">
        <v>471</v>
      </c>
    </row>
    <row r="83" spans="1:6" x14ac:dyDescent="0.25">
      <c r="B83" s="1" t="s">
        <v>425</v>
      </c>
    </row>
    <row r="84" spans="1:6" x14ac:dyDescent="0.25">
      <c r="A84" s="1" t="s">
        <v>426</v>
      </c>
    </row>
    <row r="86" spans="1:6" x14ac:dyDescent="0.25">
      <c r="C86" s="1" t="s">
        <v>490</v>
      </c>
    </row>
    <row r="87" spans="1:6" x14ac:dyDescent="0.25">
      <c r="C87" s="1" t="s">
        <v>491</v>
      </c>
    </row>
    <row r="89" spans="1:6" x14ac:dyDescent="0.25">
      <c r="A89" s="1" t="s">
        <v>492</v>
      </c>
      <c r="F89" s="1" t="s">
        <v>495</v>
      </c>
    </row>
    <row r="90" spans="1:6" x14ac:dyDescent="0.25">
      <c r="A90" s="1" t="s">
        <v>493</v>
      </c>
      <c r="F90" s="1" t="s">
        <v>496</v>
      </c>
    </row>
    <row r="92" spans="1:6" x14ac:dyDescent="0.25">
      <c r="A92" s="1" t="s">
        <v>494</v>
      </c>
    </row>
    <row r="110" spans="3:9" x14ac:dyDescent="0.25">
      <c r="C110" s="148" t="s">
        <v>486</v>
      </c>
      <c r="D110" s="148"/>
      <c r="E110" s="148"/>
      <c r="F110" s="148"/>
      <c r="G110" s="148"/>
      <c r="H110" s="148"/>
      <c r="I110" s="148"/>
    </row>
    <row r="112" spans="3:9" x14ac:dyDescent="0.25">
      <c r="E112" s="148" t="s">
        <v>487</v>
      </c>
      <c r="F112" s="148"/>
      <c r="G112" s="148"/>
    </row>
  </sheetData>
  <mergeCells count="2">
    <mergeCell ref="C110:I110"/>
    <mergeCell ref="E112:G112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opsti i poseban deo</vt:lpstr>
      <vt:lpstr>programski deo</vt:lpstr>
      <vt:lpstr>Obrazlozenje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ugovori</dc:creator>
  <cp:lastModifiedBy>Ivana Ciric</cp:lastModifiedBy>
  <cp:lastPrinted>2017-05-15T07:38:13Z</cp:lastPrinted>
  <dcterms:created xsi:type="dcterms:W3CDTF">2015-01-26T10:17:16Z</dcterms:created>
  <dcterms:modified xsi:type="dcterms:W3CDTF">2017-06-27T11:27:21Z</dcterms:modified>
</cp:coreProperties>
</file>